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GK Formular" sheetId="1" r:id="rId1"/>
    <sheet name="GK Muster Ruchbrot" sheetId="2" r:id="rId2"/>
    <sheet name="GK Muster Schwarzwälder" sheetId="3" r:id="rId3"/>
    <sheet name="GK Muster Schwarzwälder (2)" sheetId="4" r:id="rId4"/>
  </sheets>
  <definedNames>
    <definedName name="_xlnm.Print_Area" localSheetId="0">'GK Formular'!$A$1:$F$53</definedName>
    <definedName name="_xlnm.Print_Area" localSheetId="1">'GK Muster Ruchbrot'!$A$1:$G$53</definedName>
    <definedName name="_xlnm.Print_Area" localSheetId="2">'GK Muster Schwarzwälder'!$A$1:$G$53</definedName>
    <definedName name="_xlnm.Print_Area" localSheetId="3">'GK Muster Schwarzwälder (2)'!$A$1:$G$53</definedName>
  </definedNames>
  <calcPr fullCalcOnLoad="1"/>
</workbook>
</file>

<file path=xl/comments1.xml><?xml version="1.0" encoding="utf-8"?>
<comments xmlns="http://schemas.openxmlformats.org/spreadsheetml/2006/main">
  <authors>
    <author>Walter Boesch</author>
  </authors>
  <commentList>
    <comment ref="A7" authorId="0">
      <text>
        <r>
          <rPr>
            <sz val="9"/>
            <rFont val="Arial"/>
            <family val="2"/>
          </rPr>
          <t xml:space="preserve">Walter Boesch
</t>
        </r>
        <r>
          <rPr>
            <sz val="9"/>
            <color indexed="10"/>
            <rFont val="Arial"/>
            <family val="2"/>
          </rPr>
          <t xml:space="preserve">In Kolonne B </t>
        </r>
        <r>
          <rPr>
            <b/>
            <sz val="9"/>
            <color indexed="10"/>
            <rFont val="Arial"/>
            <family val="2"/>
          </rPr>
          <t>muss eine Gewichtsangabe in Gramm erfolgen</t>
        </r>
        <r>
          <rPr>
            <sz val="9"/>
            <color indexed="10"/>
            <rFont val="Arial"/>
            <family val="2"/>
          </rPr>
          <t xml:space="preserve">
</t>
        </r>
        <r>
          <rPr>
            <sz val="9"/>
            <rFont val="Arial"/>
            <family val="2"/>
          </rPr>
          <t>Die Kolonne C (Einheit / Stück) dient nur der Information keine Berechnung</t>
        </r>
      </text>
    </comment>
    <comment ref="D7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 xml:space="preserve">In Kolonne E 
muss der Kilopreis 
</t>
        </r>
        <r>
          <rPr>
            <sz val="9"/>
            <rFont val="Arial"/>
            <family val="2"/>
          </rPr>
          <t>erfasst werden - 
die Berechnung 
erfolgt automatisch</t>
        </r>
      </text>
    </comment>
    <comment ref="D25" authorId="0">
      <text>
        <r>
          <rPr>
            <sz val="9"/>
            <rFont val="Arial"/>
            <family val="2"/>
          </rPr>
          <t>Walter Boesch:
In dieser Zelle ist der 
prozentuale Gewichts-
verlust einzugeben
Die Berechnung in B25 
erfolgt automatisch</t>
        </r>
        <r>
          <rPr>
            <sz val="8"/>
            <rFont val="Tahoma"/>
            <family val="2"/>
          </rPr>
          <t xml:space="preserve">
</t>
        </r>
      </text>
    </comment>
    <comment ref="D37" authorId="0">
      <text>
        <r>
          <rPr>
            <sz val="9"/>
            <rFont val="Arial"/>
            <family val="2"/>
          </rPr>
          <t xml:space="preserve">Walter Boesch:
Hier wird die Produktions 
</t>
        </r>
        <r>
          <rPr>
            <sz val="9"/>
            <color indexed="10"/>
            <rFont val="Arial"/>
            <family val="2"/>
          </rPr>
          <t xml:space="preserve">Arbeitszeit </t>
        </r>
        <r>
          <rPr>
            <sz val="9"/>
            <rFont val="Arial"/>
            <family val="2"/>
          </rPr>
          <t xml:space="preserve">des Grundrezeptes (übliche Betriebsgrösse) 
in Minuen erfasst
</t>
        </r>
      </text>
    </comment>
    <comment ref="D38" authorId="0">
      <text>
        <r>
          <rPr>
            <sz val="4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aktuellen (budgetierten) 
</t>
        </r>
        <r>
          <rPr>
            <sz val="9"/>
            <color indexed="10"/>
            <rFont val="Arial"/>
            <family val="2"/>
          </rPr>
          <t xml:space="preserve">Produktions-Minutenlohnes
</t>
        </r>
        <r>
          <rPr>
            <sz val="9"/>
            <rFont val="Arial"/>
            <family val="2"/>
          </rPr>
          <t xml:space="preserve"> auf der Basis 
des eigenen Abschlusses (FIBU)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sz val="9"/>
            <rFont val="Arial"/>
            <family val="2"/>
          </rPr>
          <t xml:space="preserve">Eingabe des </t>
        </r>
        <r>
          <rPr>
            <sz val="9"/>
            <color indexed="10"/>
            <rFont val="Arial"/>
            <family val="2"/>
          </rPr>
          <t>Grundkosten
zuschlagsatzes</t>
        </r>
        <r>
          <rPr>
            <sz val="9"/>
            <rFont val="Arial"/>
            <family val="2"/>
          </rPr>
          <t xml:space="preserve"> 
(übrige Betriebskosten und Betriebsgewinn) im Verhältnis 
zu den Grundkosten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>In Zelle F49</t>
        </r>
        <r>
          <rPr>
            <sz val="9"/>
            <rFont val="Arial"/>
            <family val="2"/>
          </rPr>
          <t xml:space="preserve"> erfolgt die Eingabe 
des  tatsächlichen Markpreise 
</t>
        </r>
        <r>
          <rPr>
            <sz val="9"/>
            <color indexed="10"/>
            <rFont val="Arial"/>
            <family val="2"/>
          </rPr>
          <t>In Zelle E49</t>
        </r>
        <r>
          <rPr>
            <sz val="9"/>
            <rFont val="Arial"/>
            <family val="2"/>
          </rPr>
          <t xml:space="preserve"> ist der  tatsächliche 
Nettopreis gerechnet für 
die Bruttogewinnberechnung</t>
        </r>
      </text>
    </comment>
    <comment ref="A31" authorId="0">
      <text>
        <r>
          <rPr>
            <sz val="9"/>
            <rFont val="Arial"/>
            <family val="2"/>
          </rPr>
          <t>Walter Boesch: 
Hier werden diese Rezeptteile separiert erfasst, welche nach dem Backprozess (Kochprozess) erfolgen, das heisst welche keinem Verlust unterworfen sind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Boesch</author>
  </authors>
  <commentList>
    <comment ref="B7" authorId="0">
      <text>
        <r>
          <rPr>
            <sz val="9"/>
            <rFont val="Arial"/>
            <family val="2"/>
          </rPr>
          <t xml:space="preserve">Walter Boesch
</t>
        </r>
        <r>
          <rPr>
            <sz val="9"/>
            <color indexed="10"/>
            <rFont val="Arial"/>
            <family val="2"/>
          </rPr>
          <t xml:space="preserve">In Kolonne B muss Gewichtsangabe in Gramm erfolgen
</t>
        </r>
        <r>
          <rPr>
            <sz val="9"/>
            <rFont val="Arial"/>
            <family val="2"/>
          </rPr>
          <t>Die Kolonne C (Stück) dient nur der Information</t>
        </r>
      </text>
    </comment>
    <comment ref="E7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 xml:space="preserve">In Kolonne E 
muss der Kilopreis 
</t>
        </r>
        <r>
          <rPr>
            <sz val="9"/>
            <rFont val="Arial"/>
            <family val="2"/>
          </rPr>
          <t>erfasst werden - 
die Berechnung 
erfolgt automatisch</t>
        </r>
      </text>
    </comment>
    <comment ref="E25" authorId="0">
      <text>
        <r>
          <rPr>
            <sz val="9"/>
            <rFont val="Arial"/>
            <family val="2"/>
          </rPr>
          <t>Walter Boesch:
In dieser Zelle ist der 
prozentuale Gewichtsverlust 
in Zahlen  einzugeben
Die Berechnung in B25 
erfolgt automatisch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sz val="9"/>
            <rFont val="Arial"/>
            <family val="2"/>
          </rPr>
          <t xml:space="preserve">Walter Boesch:
Hier wird die Produktions 
</t>
        </r>
        <r>
          <rPr>
            <sz val="9"/>
            <color indexed="10"/>
            <rFont val="Arial"/>
            <family val="2"/>
          </rPr>
          <t xml:space="preserve">Arbeitszeit </t>
        </r>
        <r>
          <rPr>
            <sz val="9"/>
            <rFont val="Arial"/>
            <family val="2"/>
          </rPr>
          <t xml:space="preserve">des Grundrezeptes (übliche Betriebsgrösse) 
in Minuen erfasst
</t>
        </r>
      </text>
    </comment>
    <comment ref="E38" authorId="0">
      <text>
        <r>
          <rPr>
            <sz val="4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aktuellen (budgetierten) 
</t>
        </r>
        <r>
          <rPr>
            <sz val="9"/>
            <color indexed="10"/>
            <rFont val="Arial"/>
            <family val="2"/>
          </rPr>
          <t xml:space="preserve">Produktions-Minutenlohnes
</t>
        </r>
        <r>
          <rPr>
            <sz val="9"/>
            <rFont val="Arial"/>
            <family val="2"/>
          </rPr>
          <t xml:space="preserve"> auf der Basis des eigenen Abschlusses (FIBU)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</t>
        </r>
        <r>
          <rPr>
            <sz val="9"/>
            <color indexed="10"/>
            <rFont val="Arial"/>
            <family val="2"/>
          </rPr>
          <t>Grundkostenzuschlagsatzes</t>
        </r>
        <r>
          <rPr>
            <sz val="9"/>
            <rFont val="Arial"/>
            <family val="2"/>
          </rPr>
          <t xml:space="preserve"> 
(übrige Betriebskosten und Betriebsgewinn) im Verhältnis 
zu den Grundkosten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>In Zelle F49</t>
        </r>
        <r>
          <rPr>
            <sz val="9"/>
            <rFont val="Arial"/>
            <family val="2"/>
          </rPr>
          <t xml:space="preserve"> erfolgt die Eingabe des  tatsächlichen Markpreise 
</t>
        </r>
        <r>
          <rPr>
            <sz val="9"/>
            <color indexed="10"/>
            <rFont val="Arial"/>
            <family val="2"/>
          </rPr>
          <t>In Zelle E49</t>
        </r>
        <r>
          <rPr>
            <sz val="9"/>
            <rFont val="Arial"/>
            <family val="2"/>
          </rPr>
          <t xml:space="preserve"> ist der (erforderliche) tatsächliche Nettopreis gerechnet für die Bruttogewinnberechnung</t>
        </r>
      </text>
    </comment>
    <comment ref="B31" authorId="0">
      <text>
        <r>
          <rPr>
            <sz val="9"/>
            <rFont val="Arial"/>
            <family val="2"/>
          </rPr>
          <t>Walter Boesch: 
Hier werden diese Rezeptteile separiert erfasst, welche nach dem Backprozess (Kochprozess) erfolgen, das heisst welche keinem Verlust unterworfen sind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Boesch</author>
  </authors>
  <commentList>
    <comment ref="B7" authorId="0">
      <text>
        <r>
          <rPr>
            <sz val="9"/>
            <rFont val="Arial"/>
            <family val="2"/>
          </rPr>
          <t xml:space="preserve">Walter Boesch
</t>
        </r>
        <r>
          <rPr>
            <sz val="9"/>
            <color indexed="10"/>
            <rFont val="Arial"/>
            <family val="2"/>
          </rPr>
          <t xml:space="preserve">In Kolonne B muss Gewichtsangabe in Gramm erfolgen
</t>
        </r>
        <r>
          <rPr>
            <sz val="9"/>
            <rFont val="Arial"/>
            <family val="2"/>
          </rPr>
          <t>Die Kolonne C (Stück) dient nur der Information</t>
        </r>
      </text>
    </comment>
    <comment ref="E7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 xml:space="preserve">In Kolonne E 
muss der Kilopreis 
</t>
        </r>
        <r>
          <rPr>
            <sz val="9"/>
            <rFont val="Arial"/>
            <family val="2"/>
          </rPr>
          <t>erfasst werden - 
die Berechnung 
erfolgt automatisch</t>
        </r>
      </text>
    </comment>
    <comment ref="E25" authorId="0">
      <text>
        <r>
          <rPr>
            <sz val="9"/>
            <rFont val="Arial"/>
            <family val="2"/>
          </rPr>
          <t>Walter Boesch:
In dieser Zelle ist der 
prozentuale Gewichtsverlust 
in Zahlen  einzugeben
Die Berechnung in B25 
erfolgt automatisch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sz val="9"/>
            <rFont val="Arial"/>
            <family val="2"/>
          </rPr>
          <t xml:space="preserve">Walter Boesch:
Hier wird die Produktions 
</t>
        </r>
        <r>
          <rPr>
            <sz val="9"/>
            <color indexed="10"/>
            <rFont val="Arial"/>
            <family val="2"/>
          </rPr>
          <t xml:space="preserve">Arbeitszeit </t>
        </r>
        <r>
          <rPr>
            <sz val="9"/>
            <rFont val="Arial"/>
            <family val="2"/>
          </rPr>
          <t xml:space="preserve">des Grundrezeptes (übliche Betriebsgrösse) 
in Minuen erfasst
</t>
        </r>
      </text>
    </comment>
    <comment ref="E38" authorId="0">
      <text>
        <r>
          <rPr>
            <sz val="4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aktuellen (budgetierten) 
</t>
        </r>
        <r>
          <rPr>
            <sz val="9"/>
            <color indexed="10"/>
            <rFont val="Arial"/>
            <family val="2"/>
          </rPr>
          <t xml:space="preserve">Produktions-Minutenlohnes
</t>
        </r>
        <r>
          <rPr>
            <sz val="9"/>
            <rFont val="Arial"/>
            <family val="2"/>
          </rPr>
          <t xml:space="preserve"> auf der Basis des eigenen Abschlusses (FIBU)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</t>
        </r>
        <r>
          <rPr>
            <sz val="9"/>
            <color indexed="10"/>
            <rFont val="Arial"/>
            <family val="2"/>
          </rPr>
          <t>Grundkostenzuschlagsatzes</t>
        </r>
        <r>
          <rPr>
            <sz val="9"/>
            <rFont val="Arial"/>
            <family val="2"/>
          </rPr>
          <t xml:space="preserve"> 
(übrige Betriebskosten und Betriebsgewinn) im Verhältnis 
zu den Grundkosten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>In Zelle F49</t>
        </r>
        <r>
          <rPr>
            <sz val="9"/>
            <rFont val="Arial"/>
            <family val="2"/>
          </rPr>
          <t xml:space="preserve"> erfolgt die Eingabe des  tatsächlichen Markpreise 
</t>
        </r>
        <r>
          <rPr>
            <sz val="9"/>
            <color indexed="10"/>
            <rFont val="Arial"/>
            <family val="2"/>
          </rPr>
          <t>In Zelle E49</t>
        </r>
        <r>
          <rPr>
            <sz val="9"/>
            <rFont val="Arial"/>
            <family val="2"/>
          </rPr>
          <t xml:space="preserve"> ist der (erforderliche) tatsächliche Nettopreis gerechnet für die Bruttogewinnberechnung</t>
        </r>
      </text>
    </comment>
    <comment ref="B31" authorId="0">
      <text>
        <r>
          <rPr>
            <sz val="9"/>
            <rFont val="Arial"/>
            <family val="2"/>
          </rPr>
          <t>Walter Boesch: 
Hier werden diese Rezeptteile separiert erfasst, welche nach dem Backprozess (Kochprozess) erfolgen, das heisst welche keinem Verlust unterworfen sind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Boesch</author>
  </authors>
  <commentList>
    <comment ref="B7" authorId="0">
      <text>
        <r>
          <rPr>
            <sz val="9"/>
            <rFont val="Arial"/>
            <family val="2"/>
          </rPr>
          <t xml:space="preserve">Walter Boesch
</t>
        </r>
        <r>
          <rPr>
            <sz val="9"/>
            <color indexed="10"/>
            <rFont val="Arial"/>
            <family val="2"/>
          </rPr>
          <t xml:space="preserve">In Kolonne B muss Gewichtsangabe in Gramm erfolgen
</t>
        </r>
        <r>
          <rPr>
            <sz val="9"/>
            <rFont val="Arial"/>
            <family val="2"/>
          </rPr>
          <t>Die Kolonne C (Stück) dient nur der Information</t>
        </r>
      </text>
    </comment>
    <comment ref="E7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 xml:space="preserve">In Kolonne E 
muss der Kilopreis 
</t>
        </r>
        <r>
          <rPr>
            <sz val="9"/>
            <rFont val="Arial"/>
            <family val="2"/>
          </rPr>
          <t>erfasst werden - 
die Berechnung 
erfolgt automatisch</t>
        </r>
      </text>
    </comment>
    <comment ref="E25" authorId="0">
      <text>
        <r>
          <rPr>
            <sz val="9"/>
            <rFont val="Arial"/>
            <family val="2"/>
          </rPr>
          <t>Walter Boesch:
In dieser Zelle ist der 
prozentuale Gewichtsverlust 
in Zahlen  einzugeben
Die Berechnung in B25 
erfolgt automatisch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sz val="9"/>
            <rFont val="Arial"/>
            <family val="2"/>
          </rPr>
          <t>Walter Boesch: 
Hier werden diese Rezeptteile separiert erfasst, welche nach dem Backprozess (Kochprozess) erfolgen, das heisst welche keinem Verlust unterworfen sind</t>
        </r>
        <r>
          <rPr>
            <sz val="10"/>
            <rFont val="Tahoma"/>
            <family val="2"/>
          </rPr>
          <t xml:space="preserve">
</t>
        </r>
      </text>
    </comment>
    <comment ref="E37" authorId="0">
      <text>
        <r>
          <rPr>
            <sz val="9"/>
            <rFont val="Arial"/>
            <family val="2"/>
          </rPr>
          <t xml:space="preserve">Walter Boesch:
Hier wird die Produktions 
</t>
        </r>
        <r>
          <rPr>
            <sz val="9"/>
            <color indexed="10"/>
            <rFont val="Arial"/>
            <family val="2"/>
          </rPr>
          <t xml:space="preserve">Arbeitszeit </t>
        </r>
        <r>
          <rPr>
            <sz val="9"/>
            <rFont val="Arial"/>
            <family val="2"/>
          </rPr>
          <t xml:space="preserve">des Grundrezeptes (übliche Betriebsgrösse) 
in Minuen erfasst
</t>
        </r>
      </text>
    </comment>
    <comment ref="E38" authorId="0">
      <text>
        <r>
          <rPr>
            <sz val="4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aktuellen (budgetierten) 
</t>
        </r>
        <r>
          <rPr>
            <sz val="9"/>
            <color indexed="10"/>
            <rFont val="Arial"/>
            <family val="2"/>
          </rPr>
          <t xml:space="preserve">Produktions-Minutenlohnes
</t>
        </r>
        <r>
          <rPr>
            <sz val="9"/>
            <rFont val="Arial"/>
            <family val="2"/>
          </rPr>
          <t xml:space="preserve"> auf der Basis des eigenen Abschlusses (FIBU)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sz val="8"/>
            <rFont val="Arial"/>
            <family val="2"/>
          </rPr>
          <t xml:space="preserve">Walter Boesch: </t>
        </r>
        <r>
          <rPr>
            <sz val="9"/>
            <rFont val="Arial"/>
            <family val="2"/>
          </rPr>
          <t xml:space="preserve">
Eingabe des </t>
        </r>
        <r>
          <rPr>
            <sz val="9"/>
            <color indexed="10"/>
            <rFont val="Arial"/>
            <family val="2"/>
          </rPr>
          <t>Grundkostenzuschlagsatzes</t>
        </r>
        <r>
          <rPr>
            <sz val="9"/>
            <rFont val="Arial"/>
            <family val="2"/>
          </rPr>
          <t xml:space="preserve"> 
(übrige Betriebskosten und Betriebsgewinn) im Verhältnis 
zu den Grundkosten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sz val="9"/>
            <rFont val="Arial"/>
            <family val="2"/>
          </rPr>
          <t xml:space="preserve">Walter Boesch:
</t>
        </r>
        <r>
          <rPr>
            <sz val="9"/>
            <color indexed="10"/>
            <rFont val="Arial"/>
            <family val="2"/>
          </rPr>
          <t>In Zelle F49</t>
        </r>
        <r>
          <rPr>
            <sz val="9"/>
            <rFont val="Arial"/>
            <family val="2"/>
          </rPr>
          <t xml:space="preserve"> erfolgt die Eingabe des  tatsächlichen Markpreise 
</t>
        </r>
        <r>
          <rPr>
            <sz val="9"/>
            <color indexed="10"/>
            <rFont val="Arial"/>
            <family val="2"/>
          </rPr>
          <t>In Zelle E49</t>
        </r>
        <r>
          <rPr>
            <sz val="9"/>
            <rFont val="Arial"/>
            <family val="2"/>
          </rPr>
          <t xml:space="preserve"> ist der (erforderliche) tatsächliche Nettopreis gerechnet für die Bruttogewinnberechnung</t>
        </r>
      </text>
    </comment>
  </commentList>
</comments>
</file>

<file path=xl/sharedStrings.xml><?xml version="1.0" encoding="utf-8"?>
<sst xmlns="http://schemas.openxmlformats.org/spreadsheetml/2006/main" count="220" uniqueCount="71">
  <si>
    <t>Rezept.Nr.</t>
  </si>
  <si>
    <t xml:space="preserve">Artikel: </t>
  </si>
  <si>
    <t>Datum:</t>
  </si>
  <si>
    <t xml:space="preserve">Gewicht </t>
  </si>
  <si>
    <t>Stück</t>
  </si>
  <si>
    <t>Rohmaterial / Halbfabrikate inkl.</t>
  </si>
  <si>
    <t>Betrag</t>
  </si>
  <si>
    <t>Arbeitszeitaufwand für das Herstellen</t>
  </si>
  <si>
    <t>Stückzahl</t>
  </si>
  <si>
    <t>Total Rohmaterialkosten</t>
  </si>
  <si>
    <t>= Grundkosten</t>
  </si>
  <si>
    <t>Grundkosten per kg:</t>
  </si>
  <si>
    <t>+ Grundkostenzuschlag</t>
  </si>
  <si>
    <t>%</t>
  </si>
  <si>
    <t>= Gestehungskosten</t>
  </si>
  <si>
    <t>+ Verluste</t>
  </si>
  <si>
    <t>+ Mehrwertsteuer</t>
  </si>
  <si>
    <t>pro Stück</t>
  </si>
  <si>
    <t>pro 100 g</t>
  </si>
  <si>
    <t>Visum</t>
  </si>
  <si>
    <t>Art. Gruppe</t>
  </si>
  <si>
    <t>+ Produktionslöhne</t>
  </si>
  <si>
    <t>in Minuten</t>
  </si>
  <si>
    <t>Kg-Preis</t>
  </si>
  <si>
    <t>Einheit</t>
  </si>
  <si>
    <t>in Gramm</t>
  </si>
  <si>
    <t>Rezeptmenge</t>
  </si>
  <si>
    <t>Zwischengewicht</t>
  </si>
  <si>
    <t>Wasser</t>
  </si>
  <si>
    <t>Backhefe</t>
  </si>
  <si>
    <t>Levit Fermenta</t>
  </si>
  <si>
    <t>Fertiggewicht je Einheit</t>
  </si>
  <si>
    <t>Fertiggewicht Rezeptur</t>
  </si>
  <si>
    <t>Basis Nettopreis</t>
  </si>
  <si>
    <t>Boe</t>
  </si>
  <si>
    <t>Tatsächlicher Verkauspreis je Einheit</t>
  </si>
  <si>
    <t>= Kalkulierter Verkaufspreis pro Rezept                                    %</t>
  </si>
  <si>
    <t>je Einheit</t>
  </si>
  <si>
    <t>= Nettopreis Rezept</t>
  </si>
  <si>
    <t>Torten / Patisserie</t>
  </si>
  <si>
    <t>Japonaisböden</t>
  </si>
  <si>
    <t>Weichselkirschen</t>
  </si>
  <si>
    <t>Information              Basis Nettorezeptpreis</t>
  </si>
  <si>
    <t>in CHF</t>
  </si>
  <si>
    <t>Über- / Unterdeckung</t>
  </si>
  <si>
    <t>Bruttogewinn / DB 1</t>
  </si>
  <si>
    <t>Kalkulation Grundkosten</t>
  </si>
  <si>
    <t>Normalbrot</t>
  </si>
  <si>
    <t>Speisesalz</t>
  </si>
  <si>
    <t>Minutenlohn - in Rappen</t>
  </si>
  <si>
    <t>Ruchmehl</t>
  </si>
  <si>
    <t>Staubmehl Spezial</t>
  </si>
  <si>
    <t>Ruchbrot 500g Musterblatt</t>
  </si>
  <si>
    <t xml:space="preserve">Schwarzwäldertorte 26 cm Musterblatt </t>
  </si>
  <si>
    <t>Chocolatbiscuit</t>
  </si>
  <si>
    <t>Cuverture Vanille</t>
  </si>
  <si>
    <t>Rahm</t>
  </si>
  <si>
    <t>Himbeermarmelade</t>
  </si>
  <si>
    <t>Kirschsirup</t>
  </si>
  <si>
    <t>Couverurespäne</t>
  </si>
  <si>
    <r>
      <t xml:space="preserve">Back-/Koch-/ Fertigungsverlust       </t>
    </r>
    <r>
      <rPr>
        <sz val="9"/>
        <color indexed="12"/>
        <rFont val="Arial"/>
        <family val="2"/>
      </rPr>
      <t xml:space="preserve">Prozenteingabe hier </t>
    </r>
  </si>
  <si>
    <r>
      <t xml:space="preserve">Stückgewicht / Einlage                 </t>
    </r>
    <r>
      <rPr>
        <sz val="9"/>
        <color indexed="12"/>
        <rFont val="Arial"/>
        <family val="2"/>
      </rPr>
      <t>Gramm eingeben hier</t>
    </r>
  </si>
  <si>
    <r>
      <t xml:space="preserve">Back-/Koch-/ Fertigungsverlust            </t>
    </r>
    <r>
      <rPr>
        <sz val="9"/>
        <color indexed="12"/>
        <rFont val="Arial"/>
        <family val="2"/>
      </rPr>
      <t xml:space="preserve">Prozenteingabe hier </t>
    </r>
  </si>
  <si>
    <r>
      <t xml:space="preserve">Stückgewicht / Einlage                          </t>
    </r>
    <r>
      <rPr>
        <sz val="9"/>
        <color indexed="12"/>
        <rFont val="Arial"/>
        <family val="2"/>
      </rPr>
      <t>Gramm eingeben hier</t>
    </r>
  </si>
  <si>
    <r>
      <t xml:space="preserve">Back-/Koch-/ Fertigungsverlust                      </t>
    </r>
    <r>
      <rPr>
        <sz val="9"/>
        <color indexed="12"/>
        <rFont val="Arial"/>
        <family val="2"/>
      </rPr>
      <t xml:space="preserve">Prozenteingabe hier </t>
    </r>
  </si>
  <si>
    <r>
      <t xml:space="preserve">Stückgewicht / Einlage                                 </t>
    </r>
    <r>
      <rPr>
        <sz val="9"/>
        <color indexed="12"/>
        <rFont val="Arial"/>
        <family val="2"/>
      </rPr>
      <t>Gramm eingeben hier</t>
    </r>
  </si>
  <si>
    <t>Information                          Basis Nettorezeptpreis</t>
  </si>
  <si>
    <t>Einheiten</t>
  </si>
  <si>
    <r>
      <t xml:space="preserve">Minutenlohn - </t>
    </r>
    <r>
      <rPr>
        <b/>
        <sz val="9"/>
        <rFont val="Arial"/>
        <family val="2"/>
      </rPr>
      <t>in Rappen</t>
    </r>
  </si>
  <si>
    <t>Rezept Nr.</t>
  </si>
  <si>
    <t xml:space="preserve">Kalkulierter Verkaufspreis 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</si>
</sst>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0.0000"/>
    <numFmt numFmtId="183" formatCode="0.000"/>
    <numFmt numFmtId="184" formatCode="_ * #,##0.0_ ;_ * \-#,##0.0_ ;_ * &quot;-&quot;??_ ;_ @_ "/>
    <numFmt numFmtId="185" formatCode="0.0%"/>
    <numFmt numFmtId="186" formatCode="0.000%"/>
    <numFmt numFmtId="187" formatCode="&quot;Fr.&quot;\ #,##0.0;&quot;Fr.&quot;\ \-#,##0.0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0.00_ ;[Red]\-0.00\ "/>
    <numFmt numFmtId="192" formatCode="#,##0.00_ ;\-#,##0.00\ "/>
    <numFmt numFmtId="193" formatCode="#,##0.000_ ;\-#,##0.000\ "/>
    <numFmt numFmtId="194" formatCode="#,##0.000"/>
    <numFmt numFmtId="195" formatCode="0.000_ ;[Red]\-0.000\ "/>
    <numFmt numFmtId="196" formatCode="_ * #,##0.000_ ;_ * \-#,##0.000_ ;_ * &quot;-&quot;???_ ;_ 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4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56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34" borderId="16" xfId="0" applyFont="1" applyFill="1" applyBorder="1" applyAlignment="1" quotePrefix="1">
      <alignment horizontal="left"/>
    </xf>
    <xf numFmtId="0" fontId="0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right"/>
    </xf>
    <xf numFmtId="14" fontId="5" fillId="34" borderId="16" xfId="0" applyNumberFormat="1" applyFont="1" applyFill="1" applyBorder="1" applyAlignment="1">
      <alignment horizontal="center"/>
    </xf>
    <xf numFmtId="193" fontId="5" fillId="34" borderId="16" xfId="46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0" fillId="35" borderId="16" xfId="0" applyNumberFormat="1" applyFont="1" applyFill="1" applyBorder="1" applyAlignment="1">
      <alignment horizontal="right"/>
    </xf>
    <xf numFmtId="3" fontId="11" fillId="34" borderId="16" xfId="0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 horizontal="left"/>
    </xf>
    <xf numFmtId="43" fontId="5" fillId="34" borderId="16" xfId="46" applyFont="1" applyFill="1" applyBorder="1" applyAlignment="1">
      <alignment horizontal="right"/>
    </xf>
    <xf numFmtId="43" fontId="11" fillId="34" borderId="16" xfId="46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right"/>
    </xf>
    <xf numFmtId="10" fontId="12" fillId="35" borderId="16" xfId="46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/>
    </xf>
    <xf numFmtId="43" fontId="5" fillId="35" borderId="16" xfId="46" applyFont="1" applyFill="1" applyBorder="1" applyAlignment="1">
      <alignment horizontal="right"/>
    </xf>
    <xf numFmtId="43" fontId="5" fillId="34" borderId="16" xfId="46" applyFont="1" applyFill="1" applyBorder="1" applyAlignment="1">
      <alignment/>
    </xf>
    <xf numFmtId="0" fontId="5" fillId="34" borderId="16" xfId="0" applyFont="1" applyFill="1" applyBorder="1" applyAlignment="1" quotePrefix="1">
      <alignment horizontal="left"/>
    </xf>
    <xf numFmtId="192" fontId="12" fillId="34" borderId="16" xfId="0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2" fontId="5" fillId="34" borderId="16" xfId="0" applyNumberFormat="1" applyFont="1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left"/>
    </xf>
    <xf numFmtId="0" fontId="5" fillId="34" borderId="16" xfId="0" applyFont="1" applyFill="1" applyBorder="1" applyAlignment="1" quotePrefix="1">
      <alignment horizontal="right"/>
    </xf>
    <xf numFmtId="3" fontId="5" fillId="35" borderId="16" xfId="0" applyNumberFormat="1" applyFont="1" applyFill="1" applyBorder="1" applyAlignment="1">
      <alignment horizontal="right"/>
    </xf>
    <xf numFmtId="2" fontId="5" fillId="35" borderId="16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49" fontId="11" fillId="34" borderId="16" xfId="0" applyNumberFormat="1" applyFont="1" applyFill="1" applyBorder="1" applyAlignment="1">
      <alignment horizontal="left"/>
    </xf>
    <xf numFmtId="43" fontId="11" fillId="35" borderId="16" xfId="46" applyFont="1" applyFill="1" applyBorder="1" applyAlignment="1">
      <alignment horizontal="right"/>
    </xf>
    <xf numFmtId="43" fontId="14" fillId="34" borderId="16" xfId="46" applyFont="1" applyFill="1" applyBorder="1" applyAlignment="1">
      <alignment horizontal="right"/>
    </xf>
    <xf numFmtId="4" fontId="5" fillId="34" borderId="16" xfId="46" applyNumberFormat="1" applyFont="1" applyFill="1" applyBorder="1" applyAlignment="1">
      <alignment horizontal="right"/>
    </xf>
    <xf numFmtId="193" fontId="5" fillId="34" borderId="16" xfId="0" applyNumberFormat="1" applyFont="1" applyFill="1" applyBorder="1" applyAlignment="1">
      <alignment horizontal="right"/>
    </xf>
    <xf numFmtId="4" fontId="11" fillId="35" borderId="16" xfId="46" applyNumberFormat="1" applyFont="1" applyFill="1" applyBorder="1" applyAlignment="1">
      <alignment horizontal="right"/>
    </xf>
    <xf numFmtId="4" fontId="12" fillId="34" borderId="16" xfId="46" applyNumberFormat="1" applyFont="1" applyFill="1" applyBorder="1" applyAlignment="1">
      <alignment horizontal="right"/>
    </xf>
    <xf numFmtId="10" fontId="12" fillId="34" borderId="16" xfId="46" applyNumberFormat="1" applyFont="1" applyFill="1" applyBorder="1" applyAlignment="1">
      <alignment horizontal="right"/>
    </xf>
    <xf numFmtId="195" fontId="12" fillId="34" borderId="16" xfId="46" applyNumberFormat="1" applyFont="1" applyFill="1" applyBorder="1" applyAlignment="1">
      <alignment horizontal="right"/>
    </xf>
    <xf numFmtId="0" fontId="15" fillId="33" borderId="16" xfId="0" applyFont="1" applyFill="1" applyBorder="1" applyAlignment="1">
      <alignment horizontal="right"/>
    </xf>
    <xf numFmtId="10" fontId="15" fillId="33" borderId="16" xfId="46" applyNumberFormat="1" applyFont="1" applyFill="1" applyBorder="1" applyAlignment="1">
      <alignment horizontal="right"/>
    </xf>
    <xf numFmtId="195" fontId="15" fillId="33" borderId="16" xfId="46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 vertical="center"/>
    </xf>
    <xf numFmtId="43" fontId="5" fillId="35" borderId="16" xfId="46" applyFont="1" applyFill="1" applyBorder="1" applyAlignment="1">
      <alignment/>
    </xf>
    <xf numFmtId="4" fontId="5" fillId="35" borderId="16" xfId="46" applyNumberFormat="1" applyFont="1" applyFill="1" applyBorder="1" applyAlignment="1">
      <alignment horizontal="right"/>
    </xf>
    <xf numFmtId="4" fontId="12" fillId="35" borderId="16" xfId="46" applyNumberFormat="1" applyFont="1" applyFill="1" applyBorder="1" applyAlignment="1">
      <alignment horizontal="right"/>
    </xf>
    <xf numFmtId="195" fontId="12" fillId="35" borderId="16" xfId="46" applyNumberFormat="1" applyFont="1" applyFill="1" applyBorder="1" applyAlignment="1">
      <alignment horizontal="right"/>
    </xf>
    <xf numFmtId="2" fontId="11" fillId="35" borderId="16" xfId="0" applyNumberFormat="1" applyFont="1" applyFill="1" applyBorder="1" applyAlignment="1">
      <alignment horizontal="right"/>
    </xf>
    <xf numFmtId="2" fontId="11" fillId="34" borderId="16" xfId="0" applyNumberFormat="1" applyFont="1" applyFill="1" applyBorder="1" applyAlignment="1">
      <alignment horizontal="right"/>
    </xf>
    <xf numFmtId="195" fontId="15" fillId="35" borderId="16" xfId="46" applyNumberFormat="1" applyFont="1" applyFill="1" applyBorder="1" applyAlignment="1">
      <alignment horizontal="right"/>
    </xf>
    <xf numFmtId="192" fontId="13" fillId="34" borderId="16" xfId="0" applyNumberFormat="1" applyFont="1" applyFill="1" applyBorder="1" applyAlignment="1">
      <alignment horizontal="right"/>
    </xf>
    <xf numFmtId="14" fontId="11" fillId="34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right"/>
    </xf>
    <xf numFmtId="10" fontId="5" fillId="33" borderId="16" xfId="46" applyNumberFormat="1" applyFont="1" applyFill="1" applyBorder="1" applyAlignment="1">
      <alignment horizontal="right"/>
    </xf>
    <xf numFmtId="195" fontId="5" fillId="33" borderId="16" xfId="46" applyNumberFormat="1" applyFont="1" applyFill="1" applyBorder="1" applyAlignment="1">
      <alignment horizontal="right"/>
    </xf>
    <xf numFmtId="43" fontId="17" fillId="34" borderId="16" xfId="46" applyFont="1" applyFill="1" applyBorder="1" applyAlignment="1">
      <alignment horizontal="right"/>
    </xf>
    <xf numFmtId="0" fontId="5" fillId="34" borderId="16" xfId="0" applyFont="1" applyFill="1" applyBorder="1" applyAlignment="1" quotePrefix="1">
      <alignment horizontal="center"/>
    </xf>
    <xf numFmtId="49" fontId="11" fillId="34" borderId="16" xfId="0" applyNumberFormat="1" applyFont="1" applyFill="1" applyBorder="1" applyAlignment="1" quotePrefix="1">
      <alignment horizontal="left"/>
    </xf>
    <xf numFmtId="0" fontId="5" fillId="34" borderId="16" xfId="0" applyFont="1" applyFill="1" applyBorder="1" applyAlignment="1">
      <alignment horizontal="right"/>
    </xf>
    <xf numFmtId="49" fontId="5" fillId="34" borderId="16" xfId="0" applyNumberFormat="1" applyFont="1" applyFill="1" applyBorder="1" applyAlignment="1" quotePrefix="1">
      <alignment horizontal="left"/>
    </xf>
    <xf numFmtId="49" fontId="5" fillId="34" borderId="16" xfId="0" applyNumberFormat="1" applyFont="1" applyFill="1" applyBorder="1" applyAlignment="1">
      <alignment horizontal="left"/>
    </xf>
    <xf numFmtId="49" fontId="11" fillId="34" borderId="16" xfId="0" applyNumberFormat="1" applyFont="1" applyFill="1" applyBorder="1" applyAlignment="1">
      <alignment horizontal="left"/>
    </xf>
    <xf numFmtId="0" fontId="0" fillId="0" borderId="16" xfId="0" applyFont="1" applyBorder="1" applyAlignment="1" quotePrefix="1">
      <alignment horizontal="center"/>
    </xf>
    <xf numFmtId="0" fontId="0" fillId="0" borderId="16" xfId="0" applyBorder="1" applyAlignment="1">
      <alignment horizontal="left"/>
    </xf>
    <xf numFmtId="49" fontId="5" fillId="35" borderId="16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49" fontId="15" fillId="33" borderId="16" xfId="0" applyNumberFormat="1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16" fillId="18" borderId="16" xfId="0" applyFont="1" applyFill="1" applyBorder="1" applyAlignment="1">
      <alignment horizontal="center" vertical="center"/>
    </xf>
    <xf numFmtId="0" fontId="19" fillId="18" borderId="16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52"/>
  <sheetViews>
    <sheetView showGridLines="0" tabSelected="1" zoomScalePageLayoutView="0" workbookViewId="0" topLeftCell="A16">
      <selection activeCell="J31" sqref="J31"/>
    </sheetView>
  </sheetViews>
  <sheetFormatPr defaultColWidth="11.421875" defaultRowHeight="12.75"/>
  <cols>
    <col min="1" max="2" width="10.57421875" style="5" customWidth="1"/>
    <col min="3" max="3" width="39.421875" style="5" customWidth="1"/>
    <col min="4" max="5" width="10.57421875" style="4" customWidth="1"/>
    <col min="6" max="6" width="0.13671875" style="0" hidden="1" customWidth="1"/>
  </cols>
  <sheetData>
    <row r="1" spans="1:6" ht="21" customHeight="1">
      <c r="A1" s="84" t="s">
        <v>46</v>
      </c>
      <c r="B1" s="84"/>
      <c r="C1" s="84"/>
      <c r="D1" s="85" t="s">
        <v>69</v>
      </c>
      <c r="E1" s="52"/>
      <c r="F1" s="1"/>
    </row>
    <row r="2" spans="1:6" ht="4.5" customHeight="1">
      <c r="A2" s="76"/>
      <c r="B2" s="76"/>
      <c r="C2" s="76"/>
      <c r="D2" s="76"/>
      <c r="E2" s="76"/>
      <c r="F2" s="2"/>
    </row>
    <row r="3" spans="1:6" ht="15.75" customHeight="1">
      <c r="A3" s="12" t="s">
        <v>1</v>
      </c>
      <c r="B3" s="79"/>
      <c r="C3" s="80"/>
      <c r="D3" s="13" t="s">
        <v>2</v>
      </c>
      <c r="E3" s="61">
        <f ca="1">TODAY()</f>
        <v>42849</v>
      </c>
      <c r="F3" s="2"/>
    </row>
    <row r="4" spans="1:6" ht="5.25" customHeight="1">
      <c r="A4" s="72"/>
      <c r="B4" s="72"/>
      <c r="C4" s="72"/>
      <c r="D4" s="72"/>
      <c r="E4" s="72"/>
      <c r="F4" s="2"/>
    </row>
    <row r="5" spans="1:6" ht="15" customHeight="1">
      <c r="A5" s="17" t="s">
        <v>20</v>
      </c>
      <c r="B5" s="81"/>
      <c r="C5" s="81"/>
      <c r="D5" s="13" t="s">
        <v>19</v>
      </c>
      <c r="E5" s="18"/>
      <c r="F5" s="2"/>
    </row>
    <row r="6" spans="1:6" ht="4.5" customHeight="1">
      <c r="A6" s="73"/>
      <c r="B6" s="73"/>
      <c r="C6" s="73"/>
      <c r="D6" s="73"/>
      <c r="E6" s="73"/>
      <c r="F6" s="3"/>
    </row>
    <row r="7" spans="1:6" ht="12.75">
      <c r="A7" s="66" t="s">
        <v>3</v>
      </c>
      <c r="B7" s="30" t="s">
        <v>67</v>
      </c>
      <c r="C7" s="20" t="s">
        <v>5</v>
      </c>
      <c r="D7" s="30" t="s">
        <v>23</v>
      </c>
      <c r="E7" s="14" t="s">
        <v>6</v>
      </c>
      <c r="F7" s="9"/>
    </row>
    <row r="8" spans="1:6" ht="12.75">
      <c r="A8" s="30" t="s">
        <v>25</v>
      </c>
      <c r="B8" s="30" t="s">
        <v>4</v>
      </c>
      <c r="C8" s="20" t="s">
        <v>7</v>
      </c>
      <c r="D8" s="30" t="s">
        <v>24</v>
      </c>
      <c r="E8" s="14" t="s">
        <v>43</v>
      </c>
      <c r="F8" s="10"/>
    </row>
    <row r="9" spans="1:6" ht="12.75">
      <c r="A9" s="37"/>
      <c r="B9" s="34"/>
      <c r="C9" s="35"/>
      <c r="D9" s="38"/>
      <c r="E9" s="33"/>
      <c r="F9" s="2"/>
    </row>
    <row r="10" spans="1:6" ht="12.75">
      <c r="A10" s="37"/>
      <c r="B10" s="34"/>
      <c r="C10" s="35"/>
      <c r="D10" s="38"/>
      <c r="E10" s="33">
        <f aca="true" t="shared" si="0" ref="E10:E23">(A10/1000)*D10</f>
        <v>0</v>
      </c>
      <c r="F10" s="2"/>
    </row>
    <row r="11" spans="1:6" ht="12.75">
      <c r="A11" s="37"/>
      <c r="B11" s="34"/>
      <c r="C11" s="35"/>
      <c r="D11" s="38"/>
      <c r="E11" s="33">
        <f t="shared" si="0"/>
        <v>0</v>
      </c>
      <c r="F11" s="2"/>
    </row>
    <row r="12" spans="1:6" ht="12.75">
      <c r="A12" s="37"/>
      <c r="B12" s="34"/>
      <c r="C12" s="35"/>
      <c r="D12" s="38"/>
      <c r="E12" s="33">
        <f t="shared" si="0"/>
        <v>0</v>
      </c>
      <c r="F12" s="2"/>
    </row>
    <row r="13" spans="1:6" ht="12.75">
      <c r="A13" s="37"/>
      <c r="B13" s="34"/>
      <c r="C13" s="35"/>
      <c r="D13" s="38"/>
      <c r="E13" s="33">
        <f t="shared" si="0"/>
        <v>0</v>
      </c>
      <c r="F13" s="2"/>
    </row>
    <row r="14" spans="1:6" ht="12.75">
      <c r="A14" s="37"/>
      <c r="B14" s="34"/>
      <c r="C14" s="35"/>
      <c r="D14" s="38"/>
      <c r="E14" s="33">
        <f t="shared" si="0"/>
        <v>0</v>
      </c>
      <c r="F14" s="2"/>
    </row>
    <row r="15" spans="1:6" ht="12.75">
      <c r="A15" s="37"/>
      <c r="B15" s="34"/>
      <c r="C15" s="35"/>
      <c r="D15" s="38"/>
      <c r="E15" s="33">
        <f t="shared" si="0"/>
        <v>0</v>
      </c>
      <c r="F15" s="2"/>
    </row>
    <row r="16" spans="1:6" ht="12.75">
      <c r="A16" s="37"/>
      <c r="B16" s="34"/>
      <c r="C16" s="35"/>
      <c r="D16" s="38"/>
      <c r="E16" s="33">
        <f t="shared" si="0"/>
        <v>0</v>
      </c>
      <c r="F16" s="2"/>
    </row>
    <row r="17" spans="1:6" ht="12.75">
      <c r="A17" s="37"/>
      <c r="B17" s="34"/>
      <c r="C17" s="35"/>
      <c r="D17" s="38"/>
      <c r="E17" s="33">
        <f t="shared" si="0"/>
        <v>0</v>
      </c>
      <c r="F17" s="2"/>
    </row>
    <row r="18" spans="1:6" ht="12.75">
      <c r="A18" s="37"/>
      <c r="B18" s="34"/>
      <c r="C18" s="35"/>
      <c r="D18" s="38"/>
      <c r="E18" s="33">
        <f t="shared" si="0"/>
        <v>0</v>
      </c>
      <c r="F18" s="2"/>
    </row>
    <row r="19" spans="1:6" ht="12.75">
      <c r="A19" s="37"/>
      <c r="B19" s="34"/>
      <c r="C19" s="35"/>
      <c r="D19" s="38"/>
      <c r="E19" s="33">
        <f t="shared" si="0"/>
        <v>0</v>
      </c>
      <c r="F19" s="2"/>
    </row>
    <row r="20" spans="1:6" ht="12.75">
      <c r="A20" s="37"/>
      <c r="B20" s="34"/>
      <c r="C20" s="35"/>
      <c r="D20" s="38"/>
      <c r="E20" s="33">
        <f t="shared" si="0"/>
        <v>0</v>
      </c>
      <c r="F20" s="2"/>
    </row>
    <row r="21" spans="1:6" ht="12.75">
      <c r="A21" s="37"/>
      <c r="B21" s="34"/>
      <c r="C21" s="35"/>
      <c r="D21" s="38"/>
      <c r="E21" s="33">
        <f t="shared" si="0"/>
        <v>0</v>
      </c>
      <c r="F21" s="2"/>
    </row>
    <row r="22" spans="1:6" ht="12.75">
      <c r="A22" s="37"/>
      <c r="B22" s="34"/>
      <c r="C22" s="35"/>
      <c r="D22" s="38"/>
      <c r="E22" s="33">
        <f t="shared" si="0"/>
        <v>0</v>
      </c>
      <c r="F22" s="2"/>
    </row>
    <row r="23" spans="1:6" ht="12.75">
      <c r="A23" s="37"/>
      <c r="B23" s="34"/>
      <c r="C23" s="35"/>
      <c r="D23" s="38"/>
      <c r="E23" s="33">
        <f t="shared" si="0"/>
        <v>0</v>
      </c>
      <c r="F23" s="3"/>
    </row>
    <row r="24" spans="1:6" ht="12.75">
      <c r="A24" s="19">
        <f>SUM(A9:A23)</f>
        <v>0</v>
      </c>
      <c r="B24" s="75" t="s">
        <v>26</v>
      </c>
      <c r="C24" s="75"/>
      <c r="D24" s="21"/>
      <c r="E24" s="22">
        <f>SUM(E9:E23)</f>
        <v>0</v>
      </c>
      <c r="F24" s="2"/>
    </row>
    <row r="25" spans="1:6" ht="12.75">
      <c r="A25" s="23">
        <f>A24*D25</f>
        <v>0</v>
      </c>
      <c r="B25" s="70" t="s">
        <v>64</v>
      </c>
      <c r="C25" s="70"/>
      <c r="D25" s="24"/>
      <c r="E25" s="21"/>
      <c r="F25" s="2"/>
    </row>
    <row r="26" spans="1:6" ht="13.5" thickBot="1">
      <c r="A26" s="19">
        <f>A24-A25</f>
        <v>0</v>
      </c>
      <c r="B26" s="75" t="s">
        <v>27</v>
      </c>
      <c r="C26" s="75"/>
      <c r="D26" s="21"/>
      <c r="E26" s="21"/>
      <c r="F26" s="7"/>
    </row>
    <row r="27" spans="1:6" ht="13.5" thickTop="1">
      <c r="A27" s="25"/>
      <c r="B27" s="75" t="s">
        <v>65</v>
      </c>
      <c r="C27" s="75"/>
      <c r="D27" s="26"/>
      <c r="E27" s="27"/>
      <c r="F27" s="2"/>
    </row>
    <row r="28" spans="1:6" ht="12.75">
      <c r="A28" s="28"/>
      <c r="B28" s="75" t="s">
        <v>8</v>
      </c>
      <c r="C28" s="75"/>
      <c r="D28" s="22" t="e">
        <f>A24/D27</f>
        <v>#DIV/0!</v>
      </c>
      <c r="E28" s="27"/>
      <c r="F28" s="2"/>
    </row>
    <row r="29" spans="1:6" ht="12.75">
      <c r="A29" s="20"/>
      <c r="B29" s="75" t="s">
        <v>31</v>
      </c>
      <c r="C29" s="75"/>
      <c r="D29" s="60" t="e">
        <f>A36/D28</f>
        <v>#DIV/0!</v>
      </c>
      <c r="E29" s="14"/>
      <c r="F29" s="3"/>
    </row>
    <row r="30" spans="1:6" ht="9" customHeight="1">
      <c r="A30" s="78"/>
      <c r="B30" s="78"/>
      <c r="C30" s="78"/>
      <c r="D30" s="78"/>
      <c r="E30" s="78"/>
      <c r="F30" s="2"/>
    </row>
    <row r="31" spans="1:6" ht="12.75">
      <c r="A31" s="31"/>
      <c r="B31" s="31"/>
      <c r="C31" s="32"/>
      <c r="D31" s="31"/>
      <c r="E31" s="33">
        <f>(A31/1000)*D31</f>
        <v>0</v>
      </c>
      <c r="F31" s="2"/>
    </row>
    <row r="32" spans="1:6" ht="12.75">
      <c r="A32" s="31"/>
      <c r="B32" s="31"/>
      <c r="C32" s="32"/>
      <c r="D32" s="31"/>
      <c r="E32" s="33">
        <f>(A32/1000)*D32</f>
        <v>0</v>
      </c>
      <c r="F32" s="2"/>
    </row>
    <row r="33" spans="1:6" ht="12.75">
      <c r="A33" s="31"/>
      <c r="B33" s="31"/>
      <c r="C33" s="32"/>
      <c r="D33" s="31"/>
      <c r="E33" s="33">
        <f>(A33/1000)*D33</f>
        <v>0</v>
      </c>
      <c r="F33" s="2"/>
    </row>
    <row r="34" spans="1:6" ht="12.75">
      <c r="A34" s="31"/>
      <c r="B34" s="31"/>
      <c r="C34" s="32"/>
      <c r="D34" s="31"/>
      <c r="E34" s="33">
        <f>(A34/1000)*D34</f>
        <v>0</v>
      </c>
      <c r="F34" s="2"/>
    </row>
    <row r="35" spans="1:6" ht="12.75">
      <c r="A35" s="34"/>
      <c r="B35" s="34"/>
      <c r="C35" s="35"/>
      <c r="D35" s="34"/>
      <c r="E35" s="33">
        <f>(A35/1000)*D35</f>
        <v>0</v>
      </c>
      <c r="F35" s="3"/>
    </row>
    <row r="36" spans="1:6" ht="13.5" thickBot="1">
      <c r="A36" s="19">
        <f>A26+A30+A31+A32+A34+A35</f>
        <v>0</v>
      </c>
      <c r="B36" s="20" t="s">
        <v>32</v>
      </c>
      <c r="C36" s="14"/>
      <c r="D36" s="14" t="s">
        <v>9</v>
      </c>
      <c r="E36" s="58">
        <f>E24+E31+E32+E34+E35</f>
        <v>0</v>
      </c>
      <c r="F36" s="8"/>
    </row>
    <row r="37" spans="1:6" ht="13.5" thickTop="1">
      <c r="A37" s="71" t="s">
        <v>21</v>
      </c>
      <c r="B37" s="71"/>
      <c r="C37" s="14" t="s">
        <v>22</v>
      </c>
      <c r="D37" s="41"/>
      <c r="E37" s="21"/>
      <c r="F37" s="2"/>
    </row>
    <row r="38" spans="1:6" ht="12.75">
      <c r="A38" s="68" t="s">
        <v>68</v>
      </c>
      <c r="B38" s="68"/>
      <c r="C38" s="68"/>
      <c r="D38" s="65">
        <v>76</v>
      </c>
      <c r="E38" s="21">
        <f>D37*(D38/100)</f>
        <v>0</v>
      </c>
      <c r="F38" s="3"/>
    </row>
    <row r="39" spans="1:6" ht="12.75">
      <c r="A39" s="40" t="s">
        <v>10</v>
      </c>
      <c r="B39" s="20"/>
      <c r="C39" s="14" t="s">
        <v>11</v>
      </c>
      <c r="D39" s="21" t="e">
        <f>E39/(A36/1000)</f>
        <v>#DIV/0!</v>
      </c>
      <c r="E39" s="21">
        <f>E36+E38</f>
        <v>0</v>
      </c>
      <c r="F39" s="2"/>
    </row>
    <row r="40" spans="1:6" ht="12.75">
      <c r="A40" s="69" t="s">
        <v>12</v>
      </c>
      <c r="B40" s="69"/>
      <c r="C40" s="14" t="s">
        <v>13</v>
      </c>
      <c r="D40" s="65">
        <v>108</v>
      </c>
      <c r="E40" s="21">
        <f>E39*(D40/100)</f>
        <v>0</v>
      </c>
      <c r="F40" s="3"/>
    </row>
    <row r="41" spans="1:6" ht="12.75">
      <c r="A41" s="40" t="s">
        <v>14</v>
      </c>
      <c r="B41" s="20"/>
      <c r="C41" s="20"/>
      <c r="D41" s="21"/>
      <c r="E41" s="21">
        <f>E39+E40</f>
        <v>0</v>
      </c>
      <c r="F41" s="2"/>
    </row>
    <row r="42" spans="1:6" ht="12.75">
      <c r="A42" s="70" t="s">
        <v>15</v>
      </c>
      <c r="B42" s="70"/>
      <c r="C42" s="14" t="s">
        <v>13</v>
      </c>
      <c r="D42" s="65">
        <v>8</v>
      </c>
      <c r="E42" s="21">
        <f>E41*(D42/100)</f>
        <v>0</v>
      </c>
      <c r="F42" s="3"/>
    </row>
    <row r="43" spans="1:6" ht="12.75">
      <c r="A43" s="71" t="s">
        <v>38</v>
      </c>
      <c r="B43" s="71"/>
      <c r="C43" s="14" t="s">
        <v>37</v>
      </c>
      <c r="D43" s="16" t="e">
        <f>E43/D28</f>
        <v>#DIV/0!</v>
      </c>
      <c r="E43" s="21">
        <f>E41+E42</f>
        <v>0</v>
      </c>
      <c r="F43" s="2"/>
    </row>
    <row r="44" spans="1:6" ht="12.75">
      <c r="A44" s="70" t="s">
        <v>16</v>
      </c>
      <c r="B44" s="70"/>
      <c r="C44" s="14" t="s">
        <v>13</v>
      </c>
      <c r="D44" s="65">
        <v>2.5</v>
      </c>
      <c r="E44" s="21">
        <f>E43*(D44/100)</f>
        <v>0</v>
      </c>
      <c r="F44" s="3"/>
    </row>
    <row r="45" spans="1:6" ht="13.5" thickBot="1">
      <c r="A45" s="67" t="s">
        <v>36</v>
      </c>
      <c r="B45" s="67"/>
      <c r="C45" s="67"/>
      <c r="D45" s="21">
        <f>100+D44</f>
        <v>102.5</v>
      </c>
      <c r="E45" s="21">
        <f>E43+E44</f>
        <v>0</v>
      </c>
      <c r="F45" s="8"/>
    </row>
    <row r="46" spans="1:6" ht="13.5" thickTop="1">
      <c r="A46" s="67" t="s">
        <v>70</v>
      </c>
      <c r="B46" s="67"/>
      <c r="C46" s="67"/>
      <c r="D46" s="14" t="s">
        <v>17</v>
      </c>
      <c r="E46" s="43" t="e">
        <f>E45/D28</f>
        <v>#DIV/0!</v>
      </c>
      <c r="F46" s="2"/>
    </row>
    <row r="47" spans="1:6" ht="12.75">
      <c r="A47" s="70"/>
      <c r="B47" s="70"/>
      <c r="C47" s="70"/>
      <c r="D47" s="14" t="s">
        <v>18</v>
      </c>
      <c r="E47" s="43" t="e">
        <f>E46/D29*100</f>
        <v>#DIV/0!</v>
      </c>
      <c r="F47" s="3"/>
    </row>
    <row r="48" spans="1:6" ht="5.25" customHeight="1">
      <c r="A48" s="74"/>
      <c r="B48" s="74"/>
      <c r="C48" s="74"/>
      <c r="D48" s="74"/>
      <c r="E48" s="74"/>
      <c r="F48" s="2"/>
    </row>
    <row r="49" spans="1:6" ht="12.75">
      <c r="A49" s="71" t="s">
        <v>35</v>
      </c>
      <c r="B49" s="71"/>
      <c r="C49" s="71"/>
      <c r="D49" s="44">
        <f>E49/D45*100</f>
        <v>0</v>
      </c>
      <c r="E49" s="45"/>
      <c r="F49" s="2"/>
    </row>
    <row r="50" spans="1:6" ht="12.75">
      <c r="A50" s="70"/>
      <c r="B50" s="70"/>
      <c r="C50" s="70"/>
      <c r="D50" s="14" t="s">
        <v>18</v>
      </c>
      <c r="E50" s="46" t="e">
        <f>E49/D29*100</f>
        <v>#DIV/0!</v>
      </c>
      <c r="F50" s="2"/>
    </row>
    <row r="51" spans="1:6" ht="13.5" customHeight="1">
      <c r="A51" s="67" t="s">
        <v>44</v>
      </c>
      <c r="B51" s="67"/>
      <c r="C51" s="14" t="s">
        <v>33</v>
      </c>
      <c r="D51" s="47" t="e">
        <f>E51/D43</f>
        <v>#DIV/0!</v>
      </c>
      <c r="E51" s="48" t="e">
        <f>D49-D43</f>
        <v>#DIV/0!</v>
      </c>
      <c r="F51" s="6"/>
    </row>
    <row r="52" spans="1:6" ht="13.5" customHeight="1">
      <c r="A52" s="77" t="s">
        <v>45</v>
      </c>
      <c r="B52" s="77"/>
      <c r="C52" s="62" t="s">
        <v>66</v>
      </c>
      <c r="D52" s="63" t="e">
        <f>E52/E43</f>
        <v>#DIV/0!</v>
      </c>
      <c r="E52" s="64" t="e">
        <f>SUM(D49*D28)-E24</f>
        <v>#DIV/0!</v>
      </c>
      <c r="F52" s="11"/>
    </row>
    <row r="53" ht="6.75" customHeight="1"/>
    <row r="54" ht="12.75"/>
    <row r="55" ht="12.75"/>
  </sheetData>
  <sheetProtection/>
  <mergeCells count="27">
    <mergeCell ref="A2:E2"/>
    <mergeCell ref="A52:B52"/>
    <mergeCell ref="B27:C27"/>
    <mergeCell ref="B28:C28"/>
    <mergeCell ref="B29:C29"/>
    <mergeCell ref="A45:C45"/>
    <mergeCell ref="A42:B42"/>
    <mergeCell ref="A30:E30"/>
    <mergeCell ref="B3:C3"/>
    <mergeCell ref="B5:C5"/>
    <mergeCell ref="A4:E4"/>
    <mergeCell ref="A6:E6"/>
    <mergeCell ref="A48:E48"/>
    <mergeCell ref="B25:C25"/>
    <mergeCell ref="B26:C26"/>
    <mergeCell ref="B24:C24"/>
    <mergeCell ref="A37:B37"/>
    <mergeCell ref="A1:C1"/>
    <mergeCell ref="A51:B51"/>
    <mergeCell ref="A38:C38"/>
    <mergeCell ref="A40:B40"/>
    <mergeCell ref="A44:B44"/>
    <mergeCell ref="A47:C47"/>
    <mergeCell ref="A50:C50"/>
    <mergeCell ref="A49:C49"/>
    <mergeCell ref="A46:C46"/>
    <mergeCell ref="A43:B43"/>
  </mergeCells>
  <printOptions/>
  <pageMargins left="0.45" right="0.787401575" top="0.59" bottom="0.77" header="0.4" footer="0.33"/>
  <pageSetup horizontalDpi="300" verticalDpi="300" orientation="portrait" paperSize="9" scale="110" r:id="rId3"/>
  <headerFooter alignWithMargins="0">
    <oddHeader xml:space="preserve">&amp;C </oddHeader>
    <oddFooter>&amp;CErstellt von Boesch Walter &amp;D&amp;RSeite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G52"/>
  <sheetViews>
    <sheetView showGridLines="0" zoomScalePageLayoutView="0" workbookViewId="0" topLeftCell="A14">
      <selection activeCell="B1" sqref="B1:E1"/>
    </sheetView>
  </sheetViews>
  <sheetFormatPr defaultColWidth="11.421875" defaultRowHeight="12.75"/>
  <cols>
    <col min="1" max="1" width="1.7109375" style="0" customWidth="1"/>
    <col min="2" max="2" width="11.140625" style="5" customWidth="1"/>
    <col min="3" max="3" width="9.57421875" style="5" customWidth="1"/>
    <col min="4" max="4" width="38.57421875" style="5" customWidth="1"/>
    <col min="5" max="6" width="9.7109375" style="4" customWidth="1"/>
    <col min="7" max="7" width="0.13671875" style="0" customWidth="1"/>
  </cols>
  <sheetData>
    <row r="1" spans="2:7" ht="21" customHeight="1">
      <c r="B1" s="84" t="s">
        <v>46</v>
      </c>
      <c r="C1" s="84"/>
      <c r="D1" s="84"/>
      <c r="E1" s="86" t="s">
        <v>0</v>
      </c>
      <c r="F1" s="52">
        <v>200</v>
      </c>
      <c r="G1" s="1"/>
    </row>
    <row r="2" spans="2:7" ht="4.5" customHeight="1">
      <c r="B2" s="76"/>
      <c r="C2" s="76"/>
      <c r="D2" s="76"/>
      <c r="E2" s="76"/>
      <c r="F2" s="76"/>
      <c r="G2" s="2"/>
    </row>
    <row r="3" spans="2:7" ht="14.25" customHeight="1">
      <c r="B3" s="12" t="s">
        <v>1</v>
      </c>
      <c r="C3" s="83" t="s">
        <v>52</v>
      </c>
      <c r="D3" s="83"/>
      <c r="E3" s="13" t="s">
        <v>2</v>
      </c>
      <c r="F3" s="15">
        <f ca="1">TODAY()</f>
        <v>42849</v>
      </c>
      <c r="G3" s="2"/>
    </row>
    <row r="4" spans="2:7" ht="5.25" customHeight="1">
      <c r="B4" s="72"/>
      <c r="C4" s="72"/>
      <c r="D4" s="72"/>
      <c r="E4" s="72"/>
      <c r="F4" s="72"/>
      <c r="G4" s="2"/>
    </row>
    <row r="5" spans="2:7" ht="12.75">
      <c r="B5" s="17" t="s">
        <v>20</v>
      </c>
      <c r="C5" s="81" t="s">
        <v>47</v>
      </c>
      <c r="D5" s="81"/>
      <c r="E5" s="13" t="s">
        <v>19</v>
      </c>
      <c r="F5" s="18" t="s">
        <v>34</v>
      </c>
      <c r="G5" s="2"/>
    </row>
    <row r="6" spans="2:7" ht="4.5" customHeight="1">
      <c r="B6" s="73"/>
      <c r="C6" s="73"/>
      <c r="D6" s="73"/>
      <c r="E6" s="73"/>
      <c r="F6" s="73"/>
      <c r="G6" s="3"/>
    </row>
    <row r="7" spans="2:7" ht="12.75">
      <c r="B7" s="36" t="s">
        <v>3</v>
      </c>
      <c r="C7" s="14" t="s">
        <v>4</v>
      </c>
      <c r="D7" s="20" t="s">
        <v>5</v>
      </c>
      <c r="E7" s="30" t="s">
        <v>23</v>
      </c>
      <c r="F7" s="14" t="s">
        <v>6</v>
      </c>
      <c r="G7" s="9"/>
    </row>
    <row r="8" spans="2:7" ht="12.75">
      <c r="B8" s="14" t="s">
        <v>25</v>
      </c>
      <c r="C8" s="14"/>
      <c r="D8" s="20" t="s">
        <v>7</v>
      </c>
      <c r="E8" s="30" t="s">
        <v>24</v>
      </c>
      <c r="F8" s="14" t="s">
        <v>43</v>
      </c>
      <c r="G8" s="10"/>
    </row>
    <row r="9" spans="2:7" ht="12.75">
      <c r="B9" s="37">
        <v>30000</v>
      </c>
      <c r="C9" s="34"/>
      <c r="D9" s="35" t="s">
        <v>50</v>
      </c>
      <c r="E9" s="38">
        <v>1.28</v>
      </c>
      <c r="F9" s="38">
        <f>(B9/1000)*E9</f>
        <v>38.4</v>
      </c>
      <c r="G9" s="2"/>
    </row>
    <row r="10" spans="2:7" ht="12.75">
      <c r="B10" s="37">
        <v>21000</v>
      </c>
      <c r="C10" s="34"/>
      <c r="D10" s="35" t="s">
        <v>28</v>
      </c>
      <c r="E10" s="38">
        <v>0.01</v>
      </c>
      <c r="F10" s="38">
        <f>(B10/1000)*E10</f>
        <v>0.21</v>
      </c>
      <c r="G10" s="2"/>
    </row>
    <row r="11" spans="2:7" ht="12.75">
      <c r="B11" s="37">
        <v>1000</v>
      </c>
      <c r="C11" s="34"/>
      <c r="D11" s="35" t="s">
        <v>29</v>
      </c>
      <c r="E11" s="38">
        <v>3.1</v>
      </c>
      <c r="F11" s="38">
        <f>(B11/1000)*E11</f>
        <v>3.1</v>
      </c>
      <c r="G11" s="2"/>
    </row>
    <row r="12" spans="2:7" ht="12.75">
      <c r="B12" s="37">
        <v>660</v>
      </c>
      <c r="C12" s="34"/>
      <c r="D12" s="35" t="s">
        <v>48</v>
      </c>
      <c r="E12" s="38">
        <v>0.7</v>
      </c>
      <c r="F12" s="38">
        <f>(B12/1000)*E12</f>
        <v>0.46199999999999997</v>
      </c>
      <c r="G12" s="2"/>
    </row>
    <row r="13" spans="2:7" ht="12.75">
      <c r="B13" s="37">
        <v>600</v>
      </c>
      <c r="C13" s="34"/>
      <c r="D13" s="35" t="s">
        <v>30</v>
      </c>
      <c r="E13" s="38">
        <v>7.8</v>
      </c>
      <c r="F13" s="38">
        <f>(B13/1000)*E13</f>
        <v>4.68</v>
      </c>
      <c r="G13" s="2"/>
    </row>
    <row r="14" spans="2:7" ht="12.75">
      <c r="B14" s="37"/>
      <c r="C14" s="34"/>
      <c r="D14" s="35"/>
      <c r="E14" s="38"/>
      <c r="F14" s="38"/>
      <c r="G14" s="2"/>
    </row>
    <row r="15" spans="2:7" ht="12.75">
      <c r="B15" s="37">
        <v>90</v>
      </c>
      <c r="C15" s="34"/>
      <c r="D15" s="35" t="s">
        <v>51</v>
      </c>
      <c r="E15" s="38">
        <v>1.9</v>
      </c>
      <c r="F15" s="38">
        <f>(B15/1000)*E15</f>
        <v>0.17099999999999999</v>
      </c>
      <c r="G15" s="2"/>
    </row>
    <row r="16" spans="2:7" ht="12.75">
      <c r="B16" s="37"/>
      <c r="C16" s="34"/>
      <c r="D16" s="35"/>
      <c r="E16" s="38"/>
      <c r="F16" s="38"/>
      <c r="G16" s="2"/>
    </row>
    <row r="17" spans="2:7" ht="12.75">
      <c r="B17" s="37"/>
      <c r="C17" s="34"/>
      <c r="D17" s="35"/>
      <c r="E17" s="38"/>
      <c r="F17" s="38"/>
      <c r="G17" s="2"/>
    </row>
    <row r="18" spans="2:7" ht="12.75">
      <c r="B18" s="37"/>
      <c r="C18" s="34"/>
      <c r="D18" s="35"/>
      <c r="E18" s="38"/>
      <c r="F18" s="38"/>
      <c r="G18" s="2"/>
    </row>
    <row r="19" spans="2:7" ht="12.75">
      <c r="B19" s="37"/>
      <c r="C19" s="34"/>
      <c r="D19" s="35"/>
      <c r="E19" s="38"/>
      <c r="F19" s="38"/>
      <c r="G19" s="2"/>
    </row>
    <row r="20" spans="2:7" ht="12.75">
      <c r="B20" s="37"/>
      <c r="C20" s="34"/>
      <c r="D20" s="35"/>
      <c r="E20" s="38"/>
      <c r="F20" s="38"/>
      <c r="G20" s="2"/>
    </row>
    <row r="21" spans="2:7" ht="12.75">
      <c r="B21" s="37"/>
      <c r="C21" s="34"/>
      <c r="D21" s="35"/>
      <c r="E21" s="38"/>
      <c r="F21" s="38"/>
      <c r="G21" s="2"/>
    </row>
    <row r="22" spans="2:7" ht="12.75">
      <c r="B22" s="37"/>
      <c r="C22" s="34"/>
      <c r="D22" s="35"/>
      <c r="E22" s="38"/>
      <c r="F22" s="38"/>
      <c r="G22" s="2"/>
    </row>
    <row r="23" spans="2:7" ht="12.75">
      <c r="B23" s="37"/>
      <c r="C23" s="34"/>
      <c r="D23" s="35"/>
      <c r="E23" s="38"/>
      <c r="F23" s="38"/>
      <c r="G23" s="3"/>
    </row>
    <row r="24" spans="2:7" ht="12.75">
      <c r="B24" s="19">
        <f>SUM(B9:B23)</f>
        <v>53350</v>
      </c>
      <c r="C24" s="75" t="s">
        <v>26</v>
      </c>
      <c r="D24" s="75"/>
      <c r="E24" s="21"/>
      <c r="F24" s="41">
        <f>SUM(F9:F23)</f>
        <v>47.023</v>
      </c>
      <c r="G24" s="2"/>
    </row>
    <row r="25" spans="2:7" ht="12.75">
      <c r="B25" s="23">
        <f>B24*E25</f>
        <v>9069.5</v>
      </c>
      <c r="C25" s="70" t="s">
        <v>62</v>
      </c>
      <c r="D25" s="70"/>
      <c r="E25" s="24">
        <v>0.17</v>
      </c>
      <c r="F25" s="26"/>
      <c r="G25" s="2"/>
    </row>
    <row r="26" spans="2:7" ht="13.5" thickBot="1">
      <c r="B26" s="23">
        <f>B24-B25</f>
        <v>44280.5</v>
      </c>
      <c r="C26" s="75" t="s">
        <v>27</v>
      </c>
      <c r="D26" s="75"/>
      <c r="E26" s="21"/>
      <c r="F26" s="26"/>
      <c r="G26" s="7"/>
    </row>
    <row r="27" spans="2:7" ht="13.5" thickTop="1">
      <c r="B27" s="25"/>
      <c r="C27" s="75" t="s">
        <v>63</v>
      </c>
      <c r="D27" s="75"/>
      <c r="E27" s="26">
        <v>605</v>
      </c>
      <c r="F27" s="53"/>
      <c r="G27" s="2"/>
    </row>
    <row r="28" spans="2:7" ht="12.75">
      <c r="B28" s="28"/>
      <c r="C28" s="75" t="s">
        <v>8</v>
      </c>
      <c r="D28" s="75"/>
      <c r="E28" s="21">
        <f>B24/E27</f>
        <v>88.18181818181819</v>
      </c>
      <c r="F28" s="53"/>
      <c r="G28" s="2"/>
    </row>
    <row r="29" spans="2:7" ht="12.75">
      <c r="B29" s="20"/>
      <c r="C29" s="75" t="s">
        <v>31</v>
      </c>
      <c r="D29" s="75"/>
      <c r="E29" s="29">
        <f>B36/E28</f>
        <v>502.15</v>
      </c>
      <c r="F29" s="34"/>
      <c r="G29" s="3"/>
    </row>
    <row r="30" spans="2:7" ht="9" customHeight="1">
      <c r="B30" s="78"/>
      <c r="C30" s="78"/>
      <c r="D30" s="78"/>
      <c r="E30" s="78"/>
      <c r="F30" s="78"/>
      <c r="G30" s="2"/>
    </row>
    <row r="31" spans="2:7" ht="12.75">
      <c r="B31" s="31"/>
      <c r="C31" s="31"/>
      <c r="D31" s="32"/>
      <c r="E31" s="31"/>
      <c r="F31" s="38"/>
      <c r="G31" s="2"/>
    </row>
    <row r="32" spans="2:7" ht="12.75">
      <c r="B32" s="31"/>
      <c r="C32" s="31"/>
      <c r="D32" s="32"/>
      <c r="E32" s="31"/>
      <c r="F32" s="38"/>
      <c r="G32" s="2"/>
    </row>
    <row r="33" spans="2:7" ht="12.75">
      <c r="B33" s="31"/>
      <c r="C33" s="31"/>
      <c r="D33" s="32"/>
      <c r="E33" s="31"/>
      <c r="F33" s="38"/>
      <c r="G33" s="2"/>
    </row>
    <row r="34" spans="2:7" ht="12.75">
      <c r="B34" s="31"/>
      <c r="C34" s="31"/>
      <c r="D34" s="32"/>
      <c r="E34" s="31"/>
      <c r="F34" s="38"/>
      <c r="G34" s="2"/>
    </row>
    <row r="35" spans="2:7" ht="12.75">
      <c r="B35" s="34"/>
      <c r="C35" s="34"/>
      <c r="D35" s="35"/>
      <c r="E35" s="34"/>
      <c r="F35" s="38"/>
      <c r="G35" s="3"/>
    </row>
    <row r="36" spans="2:7" ht="13.5" thickBot="1">
      <c r="B36" s="39">
        <f>B26+B30+B31+B32+B34+B35</f>
        <v>44280.5</v>
      </c>
      <c r="C36" s="20" t="s">
        <v>32</v>
      </c>
      <c r="D36" s="14"/>
      <c r="E36" s="14" t="s">
        <v>9</v>
      </c>
      <c r="F36" s="57">
        <f>F24+F31+F32+F34+F35</f>
        <v>47.023</v>
      </c>
      <c r="G36" s="8"/>
    </row>
    <row r="37" spans="2:7" ht="13.5" thickTop="1">
      <c r="B37" s="71" t="s">
        <v>21</v>
      </c>
      <c r="C37" s="71"/>
      <c r="D37" s="14" t="s">
        <v>22</v>
      </c>
      <c r="E37" s="41">
        <v>82</v>
      </c>
      <c r="F37" s="26"/>
      <c r="G37" s="2"/>
    </row>
    <row r="38" spans="2:7" ht="12.75">
      <c r="B38" s="68" t="s">
        <v>49</v>
      </c>
      <c r="C38" s="68"/>
      <c r="D38" s="68"/>
      <c r="E38" s="42">
        <v>76</v>
      </c>
      <c r="F38" s="26">
        <f>E37*(E38/100)</f>
        <v>62.32</v>
      </c>
      <c r="G38" s="3"/>
    </row>
    <row r="39" spans="2:7" ht="12.75">
      <c r="B39" s="40" t="s">
        <v>10</v>
      </c>
      <c r="C39" s="20"/>
      <c r="D39" s="14" t="s">
        <v>11</v>
      </c>
      <c r="E39" s="21">
        <f>F39/(B36/1000)</f>
        <v>2.46932622712029</v>
      </c>
      <c r="F39" s="26">
        <f>F36+F38</f>
        <v>109.343</v>
      </c>
      <c r="G39" s="2"/>
    </row>
    <row r="40" spans="2:7" ht="12.75">
      <c r="B40" s="69" t="s">
        <v>12</v>
      </c>
      <c r="C40" s="69"/>
      <c r="D40" s="14" t="s">
        <v>13</v>
      </c>
      <c r="E40" s="42">
        <v>108</v>
      </c>
      <c r="F40" s="26">
        <f>F39*(E40/100)</f>
        <v>118.09044000000002</v>
      </c>
      <c r="G40" s="3"/>
    </row>
    <row r="41" spans="2:7" ht="12.75">
      <c r="B41" s="40" t="s">
        <v>14</v>
      </c>
      <c r="C41" s="20"/>
      <c r="D41" s="20"/>
      <c r="E41" s="21"/>
      <c r="F41" s="26">
        <f>F39+F40</f>
        <v>227.43344000000002</v>
      </c>
      <c r="G41" s="2"/>
    </row>
    <row r="42" spans="2:7" ht="12.75">
      <c r="B42" s="70" t="s">
        <v>15</v>
      </c>
      <c r="C42" s="70"/>
      <c r="D42" s="14" t="s">
        <v>13</v>
      </c>
      <c r="E42" s="42">
        <v>8</v>
      </c>
      <c r="F42" s="26">
        <f>F41*(E42/100)</f>
        <v>18.194675200000002</v>
      </c>
      <c r="G42" s="3"/>
    </row>
    <row r="43" spans="2:7" ht="12.75">
      <c r="B43" s="71" t="s">
        <v>38</v>
      </c>
      <c r="C43" s="71"/>
      <c r="D43" s="14" t="s">
        <v>37</v>
      </c>
      <c r="E43" s="16">
        <f>F43/E28</f>
        <v>2.7854734713402065</v>
      </c>
      <c r="F43" s="26">
        <f>F41+F42</f>
        <v>245.62811520000002</v>
      </c>
      <c r="G43" s="2"/>
    </row>
    <row r="44" spans="2:7" ht="12.75">
      <c r="B44" s="70" t="s">
        <v>16</v>
      </c>
      <c r="C44" s="70"/>
      <c r="D44" s="14" t="s">
        <v>13</v>
      </c>
      <c r="E44" s="42">
        <v>2.5</v>
      </c>
      <c r="F44" s="26">
        <f>F43*(E44/100)</f>
        <v>6.140702880000001</v>
      </c>
      <c r="G44" s="3"/>
    </row>
    <row r="45" spans="2:7" ht="13.5" thickBot="1">
      <c r="B45" s="67" t="s">
        <v>36</v>
      </c>
      <c r="C45" s="67"/>
      <c r="D45" s="67"/>
      <c r="E45" s="21">
        <f>100+E44</f>
        <v>102.5</v>
      </c>
      <c r="F45" s="26">
        <f>F43+F44</f>
        <v>251.76881808000002</v>
      </c>
      <c r="G45" s="8"/>
    </row>
    <row r="46" spans="2:7" ht="13.5" thickTop="1">
      <c r="B46" s="67" t="s">
        <v>70</v>
      </c>
      <c r="C46" s="67"/>
      <c r="D46" s="67"/>
      <c r="E46" s="14" t="s">
        <v>17</v>
      </c>
      <c r="F46" s="54">
        <f>F45/E28</f>
        <v>2.8551103081237112</v>
      </c>
      <c r="G46" s="2"/>
    </row>
    <row r="47" spans="2:7" ht="12.75">
      <c r="B47" s="70"/>
      <c r="C47" s="70"/>
      <c r="D47" s="70"/>
      <c r="E47" s="14" t="s">
        <v>18</v>
      </c>
      <c r="F47" s="54">
        <f>F46/E29*100</f>
        <v>0.5685771797518095</v>
      </c>
      <c r="G47" s="3"/>
    </row>
    <row r="48" spans="2:7" ht="5.25" customHeight="1">
      <c r="B48" s="74"/>
      <c r="C48" s="74"/>
      <c r="D48" s="74"/>
      <c r="E48" s="74"/>
      <c r="F48" s="74"/>
      <c r="G48" s="2"/>
    </row>
    <row r="49" spans="2:7" ht="12.75">
      <c r="B49" s="71" t="s">
        <v>35</v>
      </c>
      <c r="C49" s="71"/>
      <c r="D49" s="71"/>
      <c r="E49" s="44">
        <f>F49/E45*100</f>
        <v>2.829268292682927</v>
      </c>
      <c r="F49" s="45">
        <v>2.9</v>
      </c>
      <c r="G49" s="2"/>
    </row>
    <row r="50" spans="2:7" ht="12.75">
      <c r="B50" s="70"/>
      <c r="C50" s="70"/>
      <c r="D50" s="70"/>
      <c r="E50" s="14" t="s">
        <v>18</v>
      </c>
      <c r="F50" s="55">
        <f>F49/E29*100</f>
        <v>0.5775166782833815</v>
      </c>
      <c r="G50" s="2"/>
    </row>
    <row r="51" spans="2:7" ht="13.5" customHeight="1">
      <c r="B51" s="67" t="s">
        <v>44</v>
      </c>
      <c r="C51" s="67"/>
      <c r="D51" s="14" t="s">
        <v>33</v>
      </c>
      <c r="E51" s="47">
        <f>F51/E43</f>
        <v>0.015722577074715097</v>
      </c>
      <c r="F51" s="56">
        <f>E49-E43</f>
        <v>0.04379482134272061</v>
      </c>
      <c r="G51" s="6"/>
    </row>
    <row r="52" spans="2:7" ht="13.5" customHeight="1">
      <c r="B52" s="82" t="s">
        <v>45</v>
      </c>
      <c r="C52" s="82"/>
      <c r="D52" s="49" t="s">
        <v>42</v>
      </c>
      <c r="E52" s="50">
        <f>F52/F43</f>
        <v>0.8242827658718648</v>
      </c>
      <c r="F52" s="51">
        <f>SUM(E49*E28)-F24</f>
        <v>202.46702217294904</v>
      </c>
      <c r="G52" s="11"/>
    </row>
    <row r="53" ht="6.75" customHeight="1"/>
  </sheetData>
  <sheetProtection/>
  <mergeCells count="27">
    <mergeCell ref="B1:D1"/>
    <mergeCell ref="B51:C51"/>
    <mergeCell ref="B38:D38"/>
    <mergeCell ref="B40:C40"/>
    <mergeCell ref="B44:C44"/>
    <mergeCell ref="B47:D47"/>
    <mergeCell ref="B50:D50"/>
    <mergeCell ref="B49:D49"/>
    <mergeCell ref="B46:D46"/>
    <mergeCell ref="B43:C43"/>
    <mergeCell ref="B4:F4"/>
    <mergeCell ref="B6:F6"/>
    <mergeCell ref="B48:F48"/>
    <mergeCell ref="C25:D25"/>
    <mergeCell ref="C26:D26"/>
    <mergeCell ref="C24:D24"/>
    <mergeCell ref="B37:C37"/>
    <mergeCell ref="B2:F2"/>
    <mergeCell ref="B52:C52"/>
    <mergeCell ref="C27:D27"/>
    <mergeCell ref="C28:D28"/>
    <mergeCell ref="C29:D29"/>
    <mergeCell ref="B45:D45"/>
    <mergeCell ref="B42:C42"/>
    <mergeCell ref="B30:F30"/>
    <mergeCell ref="C3:D3"/>
    <mergeCell ref="C5:D5"/>
  </mergeCells>
  <printOptions/>
  <pageMargins left="0.45" right="0.787401575" top="0.59" bottom="0.77" header="0.4" footer="0.33"/>
  <pageSetup horizontalDpi="300" verticalDpi="300" orientation="portrait" paperSize="9" scale="110" r:id="rId3"/>
  <headerFooter alignWithMargins="0">
    <oddHeader xml:space="preserve">&amp;C </oddHeader>
    <oddFooter>&amp;CErstellt von Boesch Walter &amp;D&amp;RSeite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G52"/>
  <sheetViews>
    <sheetView showGridLines="0" zoomScalePageLayoutView="0" workbookViewId="0" topLeftCell="A29">
      <selection activeCell="D11" sqref="D11"/>
    </sheetView>
  </sheetViews>
  <sheetFormatPr defaultColWidth="11.421875" defaultRowHeight="12.75"/>
  <cols>
    <col min="1" max="1" width="1.7109375" style="0" customWidth="1"/>
    <col min="2" max="2" width="11.140625" style="5" customWidth="1"/>
    <col min="3" max="3" width="9.57421875" style="5" customWidth="1"/>
    <col min="4" max="4" width="38.57421875" style="5" customWidth="1"/>
    <col min="5" max="6" width="9.7109375" style="4" customWidth="1"/>
    <col min="7" max="7" width="0.13671875" style="0" customWidth="1"/>
  </cols>
  <sheetData>
    <row r="1" spans="2:7" ht="21" customHeight="1">
      <c r="B1" s="84" t="s">
        <v>46</v>
      </c>
      <c r="C1" s="84"/>
      <c r="D1" s="84"/>
      <c r="E1" s="86" t="s">
        <v>0</v>
      </c>
      <c r="F1" s="52">
        <v>512</v>
      </c>
      <c r="G1" s="1"/>
    </row>
    <row r="2" spans="2:7" ht="4.5" customHeight="1">
      <c r="B2" s="76"/>
      <c r="C2" s="76"/>
      <c r="D2" s="76"/>
      <c r="E2" s="76"/>
      <c r="F2" s="76"/>
      <c r="G2" s="2"/>
    </row>
    <row r="3" spans="2:7" ht="14.25" customHeight="1">
      <c r="B3" s="12" t="s">
        <v>1</v>
      </c>
      <c r="C3" s="83" t="s">
        <v>53</v>
      </c>
      <c r="D3" s="83"/>
      <c r="E3" s="13" t="s">
        <v>2</v>
      </c>
      <c r="F3" s="15">
        <f ca="1">TODAY()</f>
        <v>42849</v>
      </c>
      <c r="G3" s="2"/>
    </row>
    <row r="4" spans="2:7" ht="5.25" customHeight="1">
      <c r="B4" s="72"/>
      <c r="C4" s="72"/>
      <c r="D4" s="72"/>
      <c r="E4" s="72"/>
      <c r="F4" s="72"/>
      <c r="G4" s="2"/>
    </row>
    <row r="5" spans="2:7" ht="12.75">
      <c r="B5" s="17" t="s">
        <v>20</v>
      </c>
      <c r="C5" s="81" t="s">
        <v>39</v>
      </c>
      <c r="D5" s="81"/>
      <c r="E5" s="13" t="s">
        <v>19</v>
      </c>
      <c r="F5" s="18" t="s">
        <v>34</v>
      </c>
      <c r="G5" s="2"/>
    </row>
    <row r="6" spans="2:7" ht="4.5" customHeight="1">
      <c r="B6" s="76"/>
      <c r="C6" s="76"/>
      <c r="D6" s="76"/>
      <c r="E6" s="76"/>
      <c r="F6" s="76"/>
      <c r="G6" s="3"/>
    </row>
    <row r="7" spans="2:7" ht="12.75">
      <c r="B7" s="36" t="s">
        <v>3</v>
      </c>
      <c r="C7" s="14" t="s">
        <v>4</v>
      </c>
      <c r="D7" s="20" t="s">
        <v>5</v>
      </c>
      <c r="E7" s="30" t="s">
        <v>23</v>
      </c>
      <c r="F7" s="34" t="s">
        <v>6</v>
      </c>
      <c r="G7" s="9"/>
    </row>
    <row r="8" spans="2:7" ht="12.75">
      <c r="B8" s="14" t="s">
        <v>25</v>
      </c>
      <c r="C8" s="14"/>
      <c r="D8" s="20" t="s">
        <v>7</v>
      </c>
      <c r="E8" s="30" t="s">
        <v>24</v>
      </c>
      <c r="F8" s="34" t="s">
        <v>43</v>
      </c>
      <c r="G8" s="10"/>
    </row>
    <row r="9" spans="2:7" ht="12.75">
      <c r="B9" s="37">
        <v>4000</v>
      </c>
      <c r="C9" s="34">
        <v>10</v>
      </c>
      <c r="D9" s="35" t="s">
        <v>54</v>
      </c>
      <c r="E9" s="38">
        <v>12</v>
      </c>
      <c r="F9" s="38">
        <f aca="true" t="shared" si="0" ref="F9:F18">(B9/1000)*E9</f>
        <v>48</v>
      </c>
      <c r="G9" s="2"/>
    </row>
    <row r="10" spans="2:7" ht="12.75">
      <c r="B10" s="37">
        <v>600</v>
      </c>
      <c r="C10" s="34">
        <v>10</v>
      </c>
      <c r="D10" s="35" t="s">
        <v>40</v>
      </c>
      <c r="E10" s="38">
        <v>34</v>
      </c>
      <c r="F10" s="38">
        <v>22.8</v>
      </c>
      <c r="G10" s="2"/>
    </row>
    <row r="11" spans="2:7" ht="12.75">
      <c r="B11" s="37">
        <v>250</v>
      </c>
      <c r="C11" s="34"/>
      <c r="D11" s="35" t="s">
        <v>55</v>
      </c>
      <c r="E11" s="38">
        <v>10.1</v>
      </c>
      <c r="F11" s="38">
        <f t="shared" si="0"/>
        <v>2.525</v>
      </c>
      <c r="G11" s="2"/>
    </row>
    <row r="12" spans="2:7" ht="12.75">
      <c r="B12" s="37"/>
      <c r="C12" s="34"/>
      <c r="D12" s="35"/>
      <c r="E12" s="38"/>
      <c r="F12" s="38"/>
      <c r="G12" s="2"/>
    </row>
    <row r="13" spans="2:7" ht="12.75">
      <c r="B13" s="37">
        <v>4000</v>
      </c>
      <c r="C13" s="34"/>
      <c r="D13" s="35" t="s">
        <v>56</v>
      </c>
      <c r="E13" s="38">
        <v>10</v>
      </c>
      <c r="F13" s="38">
        <f t="shared" si="0"/>
        <v>40</v>
      </c>
      <c r="G13" s="2"/>
    </row>
    <row r="14" spans="2:7" ht="12.75">
      <c r="B14" s="37">
        <v>300</v>
      </c>
      <c r="C14" s="34"/>
      <c r="D14" s="35" t="s">
        <v>41</v>
      </c>
      <c r="E14" s="38">
        <v>9.9</v>
      </c>
      <c r="F14" s="38">
        <f t="shared" si="0"/>
        <v>2.97</v>
      </c>
      <c r="G14" s="2"/>
    </row>
    <row r="15" spans="2:7" ht="12.75">
      <c r="B15" s="37">
        <v>300</v>
      </c>
      <c r="C15" s="34"/>
      <c r="D15" s="35" t="s">
        <v>57</v>
      </c>
      <c r="E15" s="38">
        <v>4.2</v>
      </c>
      <c r="F15" s="38">
        <f t="shared" si="0"/>
        <v>1.26</v>
      </c>
      <c r="G15" s="2"/>
    </row>
    <row r="16" spans="2:7" ht="12.75">
      <c r="B16" s="37">
        <v>300</v>
      </c>
      <c r="C16" s="34"/>
      <c r="D16" s="35" t="s">
        <v>58</v>
      </c>
      <c r="E16" s="38">
        <v>7.4</v>
      </c>
      <c r="F16" s="38">
        <f t="shared" si="0"/>
        <v>2.22</v>
      </c>
      <c r="G16" s="2"/>
    </row>
    <row r="17" spans="2:7" ht="12.75">
      <c r="B17" s="37"/>
      <c r="C17" s="34"/>
      <c r="D17" s="35"/>
      <c r="E17" s="38"/>
      <c r="F17" s="38"/>
      <c r="G17" s="2"/>
    </row>
    <row r="18" spans="2:7" ht="12.75">
      <c r="B18" s="37">
        <v>300</v>
      </c>
      <c r="C18" s="34"/>
      <c r="D18" s="35" t="s">
        <v>59</v>
      </c>
      <c r="E18" s="38">
        <v>11.1</v>
      </c>
      <c r="F18" s="38">
        <f t="shared" si="0"/>
        <v>3.3299999999999996</v>
      </c>
      <c r="G18" s="2"/>
    </row>
    <row r="19" spans="2:7" ht="12.75">
      <c r="B19" s="37"/>
      <c r="C19" s="34"/>
      <c r="D19" s="35"/>
      <c r="E19" s="38"/>
      <c r="F19" s="38"/>
      <c r="G19" s="2"/>
    </row>
    <row r="20" spans="2:7" ht="12.75">
      <c r="B20" s="37"/>
      <c r="C20" s="34"/>
      <c r="D20" s="35"/>
      <c r="E20" s="38"/>
      <c r="F20" s="38"/>
      <c r="G20" s="2"/>
    </row>
    <row r="21" spans="2:7" ht="12.75">
      <c r="B21" s="37"/>
      <c r="C21" s="34"/>
      <c r="D21" s="35"/>
      <c r="E21" s="38"/>
      <c r="F21" s="38"/>
      <c r="G21" s="2"/>
    </row>
    <row r="22" spans="2:7" ht="12.75">
      <c r="B22" s="37"/>
      <c r="C22" s="34"/>
      <c r="D22" s="35"/>
      <c r="E22" s="38"/>
      <c r="F22" s="38"/>
      <c r="G22" s="2"/>
    </row>
    <row r="23" spans="2:7" ht="12.75">
      <c r="B23" s="37"/>
      <c r="C23" s="34"/>
      <c r="D23" s="35"/>
      <c r="E23" s="38"/>
      <c r="F23" s="38"/>
      <c r="G23" s="3"/>
    </row>
    <row r="24" spans="2:7" ht="12.75">
      <c r="B24" s="19">
        <f>SUM(B9:B23)</f>
        <v>10050</v>
      </c>
      <c r="C24" s="75" t="s">
        <v>26</v>
      </c>
      <c r="D24" s="75"/>
      <c r="E24" s="21"/>
      <c r="F24" s="41">
        <f>SUM(F9:F23)</f>
        <v>123.105</v>
      </c>
      <c r="G24" s="2"/>
    </row>
    <row r="25" spans="2:7" ht="12.75">
      <c r="B25" s="23">
        <f>B24*E25</f>
        <v>50.25</v>
      </c>
      <c r="C25" s="70" t="s">
        <v>60</v>
      </c>
      <c r="D25" s="70"/>
      <c r="E25" s="24">
        <v>0.005</v>
      </c>
      <c r="F25" s="26"/>
      <c r="G25" s="2"/>
    </row>
    <row r="26" spans="2:7" ht="13.5" thickBot="1">
      <c r="B26" s="23">
        <f>B24-B25</f>
        <v>9999.75</v>
      </c>
      <c r="C26" s="75" t="s">
        <v>27</v>
      </c>
      <c r="D26" s="75"/>
      <c r="E26" s="21"/>
      <c r="F26" s="26"/>
      <c r="G26" s="7"/>
    </row>
    <row r="27" spans="2:7" ht="13.5" thickTop="1">
      <c r="B27" s="25"/>
      <c r="C27" s="75" t="s">
        <v>61</v>
      </c>
      <c r="D27" s="75"/>
      <c r="E27" s="26">
        <v>1005</v>
      </c>
      <c r="F27" s="53"/>
      <c r="G27" s="2"/>
    </row>
    <row r="28" spans="2:7" ht="12.75">
      <c r="B28" s="28"/>
      <c r="C28" s="75" t="s">
        <v>8</v>
      </c>
      <c r="D28" s="75"/>
      <c r="E28" s="22">
        <f>B24/E27</f>
        <v>10</v>
      </c>
      <c r="F28" s="53"/>
      <c r="G28" s="2"/>
    </row>
    <row r="29" spans="2:7" ht="12.75">
      <c r="B29" s="20"/>
      <c r="C29" s="75" t="s">
        <v>31</v>
      </c>
      <c r="D29" s="75"/>
      <c r="E29" s="60">
        <f>B36/E28</f>
        <v>999.975</v>
      </c>
      <c r="F29" s="34"/>
      <c r="G29" s="3"/>
    </row>
    <row r="30" spans="2:7" ht="9" customHeight="1">
      <c r="B30" s="78"/>
      <c r="C30" s="78"/>
      <c r="D30" s="78"/>
      <c r="E30" s="78"/>
      <c r="F30" s="78"/>
      <c r="G30" s="2"/>
    </row>
    <row r="31" spans="2:7" ht="12.75">
      <c r="B31" s="31"/>
      <c r="C31" s="31"/>
      <c r="D31" s="32"/>
      <c r="E31" s="31"/>
      <c r="F31" s="38"/>
      <c r="G31" s="2"/>
    </row>
    <row r="32" spans="2:7" ht="12.75">
      <c r="B32" s="31"/>
      <c r="C32" s="31"/>
      <c r="D32" s="32"/>
      <c r="E32" s="31"/>
      <c r="F32" s="38"/>
      <c r="G32" s="2"/>
    </row>
    <row r="33" spans="2:7" ht="12.75">
      <c r="B33" s="31"/>
      <c r="C33" s="31"/>
      <c r="D33" s="32"/>
      <c r="E33" s="31"/>
      <c r="F33" s="38"/>
      <c r="G33" s="2"/>
    </row>
    <row r="34" spans="2:7" ht="12.75">
      <c r="B34" s="31"/>
      <c r="C34" s="31"/>
      <c r="D34" s="32"/>
      <c r="E34" s="31"/>
      <c r="F34" s="38"/>
      <c r="G34" s="2"/>
    </row>
    <row r="35" spans="2:7" ht="12.75">
      <c r="B35" s="34"/>
      <c r="C35" s="34"/>
      <c r="D35" s="35"/>
      <c r="E35" s="34"/>
      <c r="F35" s="38"/>
      <c r="G35" s="3"/>
    </row>
    <row r="36" spans="2:7" ht="13.5" thickBot="1">
      <c r="B36" s="39">
        <f>B26+B30+B31+B32+B34+B35</f>
        <v>9999.75</v>
      </c>
      <c r="C36" s="20" t="s">
        <v>32</v>
      </c>
      <c r="D36" s="14"/>
      <c r="E36" s="14" t="s">
        <v>9</v>
      </c>
      <c r="F36" s="57">
        <f>F24+F31+F32+F34+F35</f>
        <v>123.105</v>
      </c>
      <c r="G36" s="8"/>
    </row>
    <row r="37" spans="2:7" ht="13.5" thickTop="1">
      <c r="B37" s="71" t="s">
        <v>21</v>
      </c>
      <c r="C37" s="71"/>
      <c r="D37" s="14" t="s">
        <v>22</v>
      </c>
      <c r="E37" s="41">
        <v>40</v>
      </c>
      <c r="F37" s="26"/>
      <c r="G37" s="2"/>
    </row>
    <row r="38" spans="2:7" ht="12.75">
      <c r="B38" s="68" t="s">
        <v>49</v>
      </c>
      <c r="C38" s="68"/>
      <c r="D38" s="68"/>
      <c r="E38" s="42">
        <v>76</v>
      </c>
      <c r="F38" s="26">
        <f>E37*(E38/100)</f>
        <v>30.4</v>
      </c>
      <c r="G38" s="3"/>
    </row>
    <row r="39" spans="2:7" ht="12.75">
      <c r="B39" s="40" t="s">
        <v>10</v>
      </c>
      <c r="C39" s="20"/>
      <c r="D39" s="14" t="s">
        <v>11</v>
      </c>
      <c r="E39" s="21">
        <f>F39/(B36/1000)</f>
        <v>15.350883772094301</v>
      </c>
      <c r="F39" s="26">
        <f>F36+F38</f>
        <v>153.505</v>
      </c>
      <c r="G39" s="2"/>
    </row>
    <row r="40" spans="2:7" ht="12.75">
      <c r="B40" s="69" t="s">
        <v>12</v>
      </c>
      <c r="C40" s="69"/>
      <c r="D40" s="14" t="s">
        <v>13</v>
      </c>
      <c r="E40" s="42">
        <v>108</v>
      </c>
      <c r="F40" s="26">
        <f>F39*(E40/100)</f>
        <v>165.7854</v>
      </c>
      <c r="G40" s="3"/>
    </row>
    <row r="41" spans="2:7" ht="12.75">
      <c r="B41" s="40" t="s">
        <v>14</v>
      </c>
      <c r="C41" s="20"/>
      <c r="D41" s="20"/>
      <c r="E41" s="21"/>
      <c r="F41" s="26">
        <f>F39+F40</f>
        <v>319.2904</v>
      </c>
      <c r="G41" s="2"/>
    </row>
    <row r="42" spans="2:7" ht="12.75">
      <c r="B42" s="70" t="s">
        <v>15</v>
      </c>
      <c r="C42" s="70"/>
      <c r="D42" s="14" t="s">
        <v>13</v>
      </c>
      <c r="E42" s="42">
        <v>8</v>
      </c>
      <c r="F42" s="26">
        <f>F41*(E42/100)</f>
        <v>25.543232</v>
      </c>
      <c r="G42" s="3"/>
    </row>
    <row r="43" spans="2:7" ht="12.75">
      <c r="B43" s="71" t="s">
        <v>38</v>
      </c>
      <c r="C43" s="71"/>
      <c r="D43" s="14" t="s">
        <v>37</v>
      </c>
      <c r="E43" s="16">
        <f>F43/E28</f>
        <v>34.4833632</v>
      </c>
      <c r="F43" s="26">
        <f>F41+F42</f>
        <v>344.83363199999997</v>
      </c>
      <c r="G43" s="2"/>
    </row>
    <row r="44" spans="2:7" ht="12.75">
      <c r="B44" s="70" t="s">
        <v>16</v>
      </c>
      <c r="C44" s="70"/>
      <c r="D44" s="14" t="s">
        <v>13</v>
      </c>
      <c r="E44" s="42">
        <v>2.5</v>
      </c>
      <c r="F44" s="26">
        <f>F43*(E44/100)</f>
        <v>8.6208408</v>
      </c>
      <c r="G44" s="3"/>
    </row>
    <row r="45" spans="2:7" ht="13.5" thickBot="1">
      <c r="B45" s="67" t="s">
        <v>36</v>
      </c>
      <c r="C45" s="67"/>
      <c r="D45" s="67"/>
      <c r="E45" s="21">
        <f>100+E44</f>
        <v>102.5</v>
      </c>
      <c r="F45" s="26">
        <f>F43+F44</f>
        <v>353.45447279999996</v>
      </c>
      <c r="G45" s="8"/>
    </row>
    <row r="46" spans="2:7" ht="13.5" thickTop="1">
      <c r="B46" s="67" t="s">
        <v>70</v>
      </c>
      <c r="C46" s="67"/>
      <c r="D46" s="67"/>
      <c r="E46" s="14" t="s">
        <v>17</v>
      </c>
      <c r="F46" s="54">
        <f>F45/E28</f>
        <v>35.345447279999995</v>
      </c>
      <c r="G46" s="2"/>
    </row>
    <row r="47" spans="2:7" ht="12.75">
      <c r="B47" s="70"/>
      <c r="C47" s="70"/>
      <c r="D47" s="70"/>
      <c r="E47" s="14" t="s">
        <v>18</v>
      </c>
      <c r="F47" s="54">
        <f>F46/E29*100</f>
        <v>3.5346330938273454</v>
      </c>
      <c r="G47" s="3"/>
    </row>
    <row r="48" spans="2:7" ht="5.25" customHeight="1">
      <c r="B48" s="74"/>
      <c r="C48" s="74"/>
      <c r="D48" s="74"/>
      <c r="E48" s="74"/>
      <c r="F48" s="74"/>
      <c r="G48" s="2"/>
    </row>
    <row r="49" spans="2:7" ht="12.75">
      <c r="B49" s="71" t="s">
        <v>35</v>
      </c>
      <c r="C49" s="71"/>
      <c r="D49" s="71"/>
      <c r="E49" s="44">
        <f>F49/E45*100</f>
        <v>35.12195121951219</v>
      </c>
      <c r="F49" s="45">
        <v>36</v>
      </c>
      <c r="G49" s="2"/>
    </row>
    <row r="50" spans="2:7" ht="12.75">
      <c r="B50" s="70"/>
      <c r="C50" s="70"/>
      <c r="D50" s="70"/>
      <c r="E50" s="14" t="s">
        <v>18</v>
      </c>
      <c r="F50" s="55">
        <f>F49/E29*100</f>
        <v>3.600090002250056</v>
      </c>
      <c r="G50" s="2"/>
    </row>
    <row r="51" spans="2:7" ht="13.5" customHeight="1">
      <c r="B51" s="67" t="s">
        <v>44</v>
      </c>
      <c r="C51" s="67"/>
      <c r="D51" s="14" t="s">
        <v>33</v>
      </c>
      <c r="E51" s="47">
        <f>F51/E43</f>
        <v>0.01851872788070136</v>
      </c>
      <c r="F51" s="56">
        <f>E49-E43</f>
        <v>0.6385880195121914</v>
      </c>
      <c r="G51" s="6"/>
    </row>
    <row r="52" spans="2:7" ht="13.5" customHeight="1">
      <c r="B52" s="82" t="s">
        <v>45</v>
      </c>
      <c r="C52" s="82"/>
      <c r="D52" s="49" t="s">
        <v>42</v>
      </c>
      <c r="E52" s="50">
        <f>F52/F43</f>
        <v>0.6615204870594581</v>
      </c>
      <c r="F52" s="59">
        <f>SUM(E49*E28)-F24</f>
        <v>228.1145121951219</v>
      </c>
      <c r="G52" s="11"/>
    </row>
    <row r="53" ht="6.75" customHeight="1"/>
  </sheetData>
  <sheetProtection/>
  <mergeCells count="27">
    <mergeCell ref="B2:F2"/>
    <mergeCell ref="B52:C52"/>
    <mergeCell ref="C27:D27"/>
    <mergeCell ref="C28:D28"/>
    <mergeCell ref="C29:D29"/>
    <mergeCell ref="B45:D45"/>
    <mergeCell ref="B42:C42"/>
    <mergeCell ref="B30:F30"/>
    <mergeCell ref="C3:D3"/>
    <mergeCell ref="C5:D5"/>
    <mergeCell ref="B4:F4"/>
    <mergeCell ref="B6:F6"/>
    <mergeCell ref="B48:F48"/>
    <mergeCell ref="C25:D25"/>
    <mergeCell ref="C26:D26"/>
    <mergeCell ref="C24:D24"/>
    <mergeCell ref="B37:C37"/>
    <mergeCell ref="B1:D1"/>
    <mergeCell ref="B51:C51"/>
    <mergeCell ref="B38:D38"/>
    <mergeCell ref="B40:C40"/>
    <mergeCell ref="B44:C44"/>
    <mergeCell ref="B47:D47"/>
    <mergeCell ref="B50:D50"/>
    <mergeCell ref="B49:D49"/>
    <mergeCell ref="B46:D46"/>
    <mergeCell ref="B43:C43"/>
  </mergeCells>
  <printOptions/>
  <pageMargins left="0.45" right="0.787401575" top="0.59" bottom="0.77" header="0.4" footer="0.33"/>
  <pageSetup horizontalDpi="300" verticalDpi="300" orientation="portrait" paperSize="9" scale="110" r:id="rId3"/>
  <headerFooter alignWithMargins="0">
    <oddHeader xml:space="preserve">&amp;C </oddHeader>
    <oddFooter>&amp;CErstellt von Boesch Walter &amp;D&amp;RSeite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G52"/>
  <sheetViews>
    <sheetView showGridLines="0" zoomScalePageLayoutView="0" workbookViewId="0" topLeftCell="A22">
      <selection activeCell="D20" sqref="D20"/>
    </sheetView>
  </sheetViews>
  <sheetFormatPr defaultColWidth="11.421875" defaultRowHeight="12.75"/>
  <cols>
    <col min="1" max="1" width="1.7109375" style="0" customWidth="1"/>
    <col min="2" max="2" width="11.140625" style="5" customWidth="1"/>
    <col min="3" max="3" width="9.57421875" style="5" customWidth="1"/>
    <col min="4" max="4" width="38.57421875" style="5" customWidth="1"/>
    <col min="5" max="6" width="9.7109375" style="4" customWidth="1"/>
    <col min="7" max="7" width="0.13671875" style="0" customWidth="1"/>
  </cols>
  <sheetData>
    <row r="1" spans="2:7" ht="21" customHeight="1">
      <c r="B1" s="84" t="s">
        <v>46</v>
      </c>
      <c r="C1" s="84"/>
      <c r="D1" s="84"/>
      <c r="E1" s="86" t="s">
        <v>0</v>
      </c>
      <c r="F1" s="52">
        <v>512</v>
      </c>
      <c r="G1" s="1"/>
    </row>
    <row r="2" spans="2:7" ht="4.5" customHeight="1">
      <c r="B2" s="76"/>
      <c r="C2" s="76"/>
      <c r="D2" s="76"/>
      <c r="E2" s="76"/>
      <c r="F2" s="76"/>
      <c r="G2" s="2"/>
    </row>
    <row r="3" spans="2:7" ht="14.25" customHeight="1">
      <c r="B3" s="12" t="s">
        <v>1</v>
      </c>
      <c r="C3" s="83" t="s">
        <v>53</v>
      </c>
      <c r="D3" s="83"/>
      <c r="E3" s="13" t="s">
        <v>2</v>
      </c>
      <c r="F3" s="15">
        <f ca="1">TODAY()</f>
        <v>42849</v>
      </c>
      <c r="G3" s="2"/>
    </row>
    <row r="4" spans="2:7" ht="5.25" customHeight="1">
      <c r="B4" s="72"/>
      <c r="C4" s="72"/>
      <c r="D4" s="72"/>
      <c r="E4" s="72"/>
      <c r="F4" s="72"/>
      <c r="G4" s="2"/>
    </row>
    <row r="5" spans="2:7" ht="12.75">
      <c r="B5" s="17" t="s">
        <v>20</v>
      </c>
      <c r="C5" s="81" t="s">
        <v>39</v>
      </c>
      <c r="D5" s="81"/>
      <c r="E5" s="13" t="s">
        <v>19</v>
      </c>
      <c r="F5" s="18" t="s">
        <v>34</v>
      </c>
      <c r="G5" s="2"/>
    </row>
    <row r="6" spans="2:7" ht="4.5" customHeight="1">
      <c r="B6" s="76"/>
      <c r="C6" s="76"/>
      <c r="D6" s="76"/>
      <c r="E6" s="76"/>
      <c r="F6" s="76"/>
      <c r="G6" s="3"/>
    </row>
    <row r="7" spans="2:7" ht="12.75">
      <c r="B7" s="36" t="s">
        <v>3</v>
      </c>
      <c r="C7" s="14" t="s">
        <v>4</v>
      </c>
      <c r="D7" s="20" t="s">
        <v>5</v>
      </c>
      <c r="E7" s="30" t="s">
        <v>23</v>
      </c>
      <c r="F7" s="34" t="s">
        <v>6</v>
      </c>
      <c r="G7" s="9"/>
    </row>
    <row r="8" spans="2:7" ht="12.75">
      <c r="B8" s="14" t="s">
        <v>25</v>
      </c>
      <c r="C8" s="14"/>
      <c r="D8" s="20" t="s">
        <v>7</v>
      </c>
      <c r="E8" s="30" t="s">
        <v>24</v>
      </c>
      <c r="F8" s="34" t="s">
        <v>43</v>
      </c>
      <c r="G8" s="10"/>
    </row>
    <row r="9" spans="2:7" ht="12.75">
      <c r="B9" s="37">
        <v>8000</v>
      </c>
      <c r="C9" s="34">
        <v>10</v>
      </c>
      <c r="D9" s="35" t="s">
        <v>54</v>
      </c>
      <c r="E9" s="38">
        <v>12</v>
      </c>
      <c r="F9" s="38">
        <f aca="true" t="shared" si="0" ref="F9:F18">(B9/1000)*E9</f>
        <v>96</v>
      </c>
      <c r="G9" s="2"/>
    </row>
    <row r="10" spans="2:7" ht="12.75">
      <c r="B10" s="37">
        <v>1200</v>
      </c>
      <c r="C10" s="34">
        <v>10</v>
      </c>
      <c r="D10" s="35" t="s">
        <v>40</v>
      </c>
      <c r="E10" s="38">
        <v>34</v>
      </c>
      <c r="F10" s="38">
        <v>22.8</v>
      </c>
      <c r="G10" s="2"/>
    </row>
    <row r="11" spans="2:7" ht="12.75">
      <c r="B11" s="37">
        <v>500</v>
      </c>
      <c r="C11" s="34"/>
      <c r="D11" s="35" t="s">
        <v>55</v>
      </c>
      <c r="E11" s="38">
        <v>10.1</v>
      </c>
      <c r="F11" s="38">
        <f t="shared" si="0"/>
        <v>5.05</v>
      </c>
      <c r="G11" s="2"/>
    </row>
    <row r="12" spans="2:7" ht="12.75">
      <c r="B12" s="37"/>
      <c r="C12" s="34"/>
      <c r="D12" s="35"/>
      <c r="E12" s="38"/>
      <c r="F12" s="38"/>
      <c r="G12" s="2"/>
    </row>
    <row r="13" spans="2:7" ht="12.75">
      <c r="B13" s="37">
        <v>8000</v>
      </c>
      <c r="C13" s="34"/>
      <c r="D13" s="35" t="s">
        <v>56</v>
      </c>
      <c r="E13" s="38">
        <v>10</v>
      </c>
      <c r="F13" s="38">
        <f t="shared" si="0"/>
        <v>80</v>
      </c>
      <c r="G13" s="2"/>
    </row>
    <row r="14" spans="2:7" ht="12.75">
      <c r="B14" s="37">
        <v>600</v>
      </c>
      <c r="C14" s="34"/>
      <c r="D14" s="35" t="s">
        <v>41</v>
      </c>
      <c r="E14" s="38">
        <v>9.9</v>
      </c>
      <c r="F14" s="38">
        <f t="shared" si="0"/>
        <v>5.94</v>
      </c>
      <c r="G14" s="2"/>
    </row>
    <row r="15" spans="2:7" ht="12.75">
      <c r="B15" s="37">
        <v>600</v>
      </c>
      <c r="C15" s="34"/>
      <c r="D15" s="35" t="s">
        <v>57</v>
      </c>
      <c r="E15" s="38">
        <v>4.2</v>
      </c>
      <c r="F15" s="38">
        <f t="shared" si="0"/>
        <v>2.52</v>
      </c>
      <c r="G15" s="2"/>
    </row>
    <row r="16" spans="2:7" ht="12.75">
      <c r="B16" s="37">
        <v>600</v>
      </c>
      <c r="C16" s="34"/>
      <c r="D16" s="35" t="s">
        <v>58</v>
      </c>
      <c r="E16" s="38">
        <v>7.4</v>
      </c>
      <c r="F16" s="38">
        <f t="shared" si="0"/>
        <v>4.44</v>
      </c>
      <c r="G16" s="2"/>
    </row>
    <row r="17" spans="2:7" ht="12.75">
      <c r="B17" s="37"/>
      <c r="C17" s="34"/>
      <c r="D17" s="35"/>
      <c r="E17" s="38"/>
      <c r="F17" s="38"/>
      <c r="G17" s="2"/>
    </row>
    <row r="18" spans="2:7" ht="12.75">
      <c r="B18" s="37">
        <v>600</v>
      </c>
      <c r="C18" s="34"/>
      <c r="D18" s="35" t="s">
        <v>59</v>
      </c>
      <c r="E18" s="38">
        <v>11.1</v>
      </c>
      <c r="F18" s="38">
        <f t="shared" si="0"/>
        <v>6.659999999999999</v>
      </c>
      <c r="G18" s="2"/>
    </row>
    <row r="19" spans="2:7" ht="12.75">
      <c r="B19" s="37"/>
      <c r="C19" s="34"/>
      <c r="D19" s="35"/>
      <c r="E19" s="38"/>
      <c r="F19" s="38"/>
      <c r="G19" s="2"/>
    </row>
    <row r="20" spans="2:7" ht="12.75">
      <c r="B20" s="37"/>
      <c r="C20" s="34"/>
      <c r="D20" s="35"/>
      <c r="E20" s="38"/>
      <c r="F20" s="38"/>
      <c r="G20" s="2"/>
    </row>
    <row r="21" spans="2:7" ht="12.75">
      <c r="B21" s="37"/>
      <c r="C21" s="34"/>
      <c r="D21" s="35"/>
      <c r="E21" s="38"/>
      <c r="F21" s="38"/>
      <c r="G21" s="2"/>
    </row>
    <row r="22" spans="2:7" ht="12.75">
      <c r="B22" s="37"/>
      <c r="C22" s="34"/>
      <c r="D22" s="35"/>
      <c r="E22" s="38"/>
      <c r="F22" s="38"/>
      <c r="G22" s="2"/>
    </row>
    <row r="23" spans="2:7" ht="12.75">
      <c r="B23" s="37"/>
      <c r="C23" s="34"/>
      <c r="D23" s="35"/>
      <c r="E23" s="38"/>
      <c r="F23" s="38"/>
      <c r="G23" s="3"/>
    </row>
    <row r="24" spans="2:7" ht="12.75">
      <c r="B24" s="19">
        <f>SUM(B9:B23)</f>
        <v>20100</v>
      </c>
      <c r="C24" s="75" t="s">
        <v>26</v>
      </c>
      <c r="D24" s="75"/>
      <c r="E24" s="21"/>
      <c r="F24" s="41">
        <f>SUM(F9:F23)</f>
        <v>223.41</v>
      </c>
      <c r="G24" s="2"/>
    </row>
    <row r="25" spans="2:7" ht="12.75">
      <c r="B25" s="23">
        <f>B24*E25</f>
        <v>100.5</v>
      </c>
      <c r="C25" s="70" t="s">
        <v>60</v>
      </c>
      <c r="D25" s="70"/>
      <c r="E25" s="24">
        <v>0.005</v>
      </c>
      <c r="F25" s="26"/>
      <c r="G25" s="2"/>
    </row>
    <row r="26" spans="2:7" ht="13.5" thickBot="1">
      <c r="B26" s="23">
        <f>B24-B25</f>
        <v>19999.5</v>
      </c>
      <c r="C26" s="75" t="s">
        <v>27</v>
      </c>
      <c r="D26" s="75"/>
      <c r="E26" s="21"/>
      <c r="F26" s="26"/>
      <c r="G26" s="7"/>
    </row>
    <row r="27" spans="2:7" ht="13.5" thickTop="1">
      <c r="B27" s="25"/>
      <c r="C27" s="75" t="s">
        <v>61</v>
      </c>
      <c r="D27" s="75"/>
      <c r="E27" s="26">
        <v>1005</v>
      </c>
      <c r="F27" s="53"/>
      <c r="G27" s="2"/>
    </row>
    <row r="28" spans="2:7" ht="12.75">
      <c r="B28" s="28"/>
      <c r="C28" s="75" t="s">
        <v>8</v>
      </c>
      <c r="D28" s="75"/>
      <c r="E28" s="22">
        <f>B24/E27</f>
        <v>20</v>
      </c>
      <c r="F28" s="53"/>
      <c r="G28" s="2"/>
    </row>
    <row r="29" spans="2:7" ht="12.75">
      <c r="B29" s="20"/>
      <c r="C29" s="75" t="s">
        <v>31</v>
      </c>
      <c r="D29" s="75"/>
      <c r="E29" s="60">
        <f>B36/E28</f>
        <v>999.975</v>
      </c>
      <c r="F29" s="34"/>
      <c r="G29" s="3"/>
    </row>
    <row r="30" spans="2:7" ht="9" customHeight="1">
      <c r="B30" s="78"/>
      <c r="C30" s="78"/>
      <c r="D30" s="78"/>
      <c r="E30" s="78"/>
      <c r="F30" s="78"/>
      <c r="G30" s="2"/>
    </row>
    <row r="31" spans="2:7" ht="12.75">
      <c r="B31" s="31"/>
      <c r="C31" s="31"/>
      <c r="D31" s="32"/>
      <c r="E31" s="31"/>
      <c r="F31" s="38"/>
      <c r="G31" s="2"/>
    </row>
    <row r="32" spans="2:7" ht="12.75">
      <c r="B32" s="31"/>
      <c r="C32" s="31"/>
      <c r="D32" s="32"/>
      <c r="E32" s="31"/>
      <c r="F32" s="38"/>
      <c r="G32" s="2"/>
    </row>
    <row r="33" spans="2:7" ht="12.75">
      <c r="B33" s="31"/>
      <c r="C33" s="31"/>
      <c r="D33" s="32"/>
      <c r="E33" s="31"/>
      <c r="F33" s="38"/>
      <c r="G33" s="2"/>
    </row>
    <row r="34" spans="2:7" ht="12.75">
      <c r="B34" s="31"/>
      <c r="C34" s="31"/>
      <c r="D34" s="32"/>
      <c r="E34" s="31"/>
      <c r="F34" s="38"/>
      <c r="G34" s="2"/>
    </row>
    <row r="35" spans="2:7" ht="12.75">
      <c r="B35" s="34"/>
      <c r="C35" s="34"/>
      <c r="D35" s="35"/>
      <c r="E35" s="34"/>
      <c r="F35" s="38"/>
      <c r="G35" s="3"/>
    </row>
    <row r="36" spans="2:7" ht="13.5" thickBot="1">
      <c r="B36" s="39">
        <f>B26+B30+B31+B32+B34+B35</f>
        <v>19999.5</v>
      </c>
      <c r="C36" s="20" t="s">
        <v>32</v>
      </c>
      <c r="D36" s="14"/>
      <c r="E36" s="14" t="s">
        <v>9</v>
      </c>
      <c r="F36" s="57">
        <f>F24+F31+F32+F34+F35</f>
        <v>223.41</v>
      </c>
      <c r="G36" s="8"/>
    </row>
    <row r="37" spans="2:7" ht="13.5" thickTop="1">
      <c r="B37" s="71" t="s">
        <v>21</v>
      </c>
      <c r="C37" s="71"/>
      <c r="D37" s="14" t="s">
        <v>22</v>
      </c>
      <c r="E37" s="41">
        <v>40</v>
      </c>
      <c r="F37" s="26"/>
      <c r="G37" s="2"/>
    </row>
    <row r="38" spans="2:7" ht="12.75">
      <c r="B38" s="68" t="s">
        <v>49</v>
      </c>
      <c r="C38" s="68"/>
      <c r="D38" s="68"/>
      <c r="E38" s="42">
        <v>76</v>
      </c>
      <c r="F38" s="26">
        <f>E37*(E38/100)</f>
        <v>30.4</v>
      </c>
      <c r="G38" s="3"/>
    </row>
    <row r="39" spans="2:7" ht="12.75">
      <c r="B39" s="40" t="s">
        <v>10</v>
      </c>
      <c r="C39" s="20"/>
      <c r="D39" s="14" t="s">
        <v>11</v>
      </c>
      <c r="E39" s="21">
        <f>F39/(B36/1000)</f>
        <v>12.69081727043176</v>
      </c>
      <c r="F39" s="26">
        <f>F36+F38</f>
        <v>253.81</v>
      </c>
      <c r="G39" s="2"/>
    </row>
    <row r="40" spans="2:7" ht="12.75">
      <c r="B40" s="69" t="s">
        <v>12</v>
      </c>
      <c r="C40" s="69"/>
      <c r="D40" s="14" t="s">
        <v>13</v>
      </c>
      <c r="E40" s="42">
        <v>108</v>
      </c>
      <c r="F40" s="26">
        <f>F39*(E40/100)</f>
        <v>274.1148</v>
      </c>
      <c r="G40" s="3"/>
    </row>
    <row r="41" spans="2:7" ht="12.75">
      <c r="B41" s="40" t="s">
        <v>14</v>
      </c>
      <c r="C41" s="20"/>
      <c r="D41" s="20"/>
      <c r="E41" s="21"/>
      <c r="F41" s="26">
        <f>F39+F40</f>
        <v>527.9248</v>
      </c>
      <c r="G41" s="2"/>
    </row>
    <row r="42" spans="2:7" ht="12.75">
      <c r="B42" s="70" t="s">
        <v>15</v>
      </c>
      <c r="C42" s="70"/>
      <c r="D42" s="14" t="s">
        <v>13</v>
      </c>
      <c r="E42" s="42">
        <v>8</v>
      </c>
      <c r="F42" s="26">
        <f>F41*(E42/100)</f>
        <v>42.233984</v>
      </c>
      <c r="G42" s="3"/>
    </row>
    <row r="43" spans="2:7" ht="12.75">
      <c r="B43" s="71" t="s">
        <v>38</v>
      </c>
      <c r="C43" s="71"/>
      <c r="D43" s="14" t="s">
        <v>37</v>
      </c>
      <c r="E43" s="16">
        <f>F43/E28</f>
        <v>28.5079392</v>
      </c>
      <c r="F43" s="26">
        <f>F41+F42</f>
        <v>570.158784</v>
      </c>
      <c r="G43" s="2"/>
    </row>
    <row r="44" spans="2:7" ht="12.75">
      <c r="B44" s="70" t="s">
        <v>16</v>
      </c>
      <c r="C44" s="70"/>
      <c r="D44" s="14" t="s">
        <v>13</v>
      </c>
      <c r="E44" s="42">
        <v>2.5</v>
      </c>
      <c r="F44" s="26">
        <f>F43*(E44/100)</f>
        <v>14.2539696</v>
      </c>
      <c r="G44" s="3"/>
    </row>
    <row r="45" spans="2:7" ht="13.5" thickBot="1">
      <c r="B45" s="67" t="s">
        <v>36</v>
      </c>
      <c r="C45" s="67"/>
      <c r="D45" s="67"/>
      <c r="E45" s="21">
        <f>100+E44</f>
        <v>102.5</v>
      </c>
      <c r="F45" s="26">
        <f>F43+F44</f>
        <v>584.4127536</v>
      </c>
      <c r="G45" s="8"/>
    </row>
    <row r="46" spans="2:7" ht="13.5" thickTop="1">
      <c r="B46" s="67" t="s">
        <v>70</v>
      </c>
      <c r="C46" s="67"/>
      <c r="D46" s="67"/>
      <c r="E46" s="14" t="s">
        <v>17</v>
      </c>
      <c r="F46" s="54">
        <f>F45/E28</f>
        <v>29.22063768</v>
      </c>
      <c r="G46" s="2"/>
    </row>
    <row r="47" spans="2:7" ht="12.75">
      <c r="B47" s="70"/>
      <c r="C47" s="70"/>
      <c r="D47" s="70"/>
      <c r="E47" s="14" t="s">
        <v>18</v>
      </c>
      <c r="F47" s="54">
        <f>F46/E29*100</f>
        <v>2.922136821420535</v>
      </c>
      <c r="G47" s="3"/>
    </row>
    <row r="48" spans="2:7" ht="5.25" customHeight="1">
      <c r="B48" s="74"/>
      <c r="C48" s="74"/>
      <c r="D48" s="74"/>
      <c r="E48" s="74"/>
      <c r="F48" s="74"/>
      <c r="G48" s="2"/>
    </row>
    <row r="49" spans="2:7" ht="12.75">
      <c r="B49" s="71" t="s">
        <v>35</v>
      </c>
      <c r="C49" s="71"/>
      <c r="D49" s="71"/>
      <c r="E49" s="44">
        <f>F49/E45*100</f>
        <v>35.12195121951219</v>
      </c>
      <c r="F49" s="45">
        <v>36</v>
      </c>
      <c r="G49" s="2"/>
    </row>
    <row r="50" spans="2:7" ht="12.75">
      <c r="B50" s="70"/>
      <c r="C50" s="70"/>
      <c r="D50" s="70"/>
      <c r="E50" s="14" t="s">
        <v>18</v>
      </c>
      <c r="F50" s="55">
        <f>F49/E29*100</f>
        <v>3.600090002250056</v>
      </c>
      <c r="G50" s="2"/>
    </row>
    <row r="51" spans="2:7" ht="13.5" customHeight="1">
      <c r="B51" s="67" t="s">
        <v>44</v>
      </c>
      <c r="C51" s="67"/>
      <c r="D51" s="14" t="s">
        <v>33</v>
      </c>
      <c r="E51" s="47">
        <f>F51/E43</f>
        <v>0.23200596763978618</v>
      </c>
      <c r="F51" s="56">
        <f>E49-E43</f>
        <v>6.614012019512192</v>
      </c>
      <c r="G51" s="6"/>
    </row>
    <row r="52" spans="2:7" ht="13.5" customHeight="1">
      <c r="B52" s="82" t="s">
        <v>45</v>
      </c>
      <c r="C52" s="82"/>
      <c r="D52" s="49" t="s">
        <v>42</v>
      </c>
      <c r="E52" s="50">
        <f>F52/F43</f>
        <v>0.8401677529715019</v>
      </c>
      <c r="F52" s="59">
        <f>SUM(E49*E28)-F24</f>
        <v>479.0290243902439</v>
      </c>
      <c r="G52" s="11"/>
    </row>
    <row r="53" ht="6.75" customHeight="1"/>
  </sheetData>
  <sheetProtection/>
  <mergeCells count="27">
    <mergeCell ref="B50:D50"/>
    <mergeCell ref="B51:C51"/>
    <mergeCell ref="B52:C52"/>
    <mergeCell ref="B44:C44"/>
    <mergeCell ref="B45:D45"/>
    <mergeCell ref="B46:D46"/>
    <mergeCell ref="B47:D47"/>
    <mergeCell ref="B48:F48"/>
    <mergeCell ref="B49:D49"/>
    <mergeCell ref="B30:F30"/>
    <mergeCell ref="B37:C37"/>
    <mergeCell ref="B38:D38"/>
    <mergeCell ref="B40:C40"/>
    <mergeCell ref="B42:C42"/>
    <mergeCell ref="B43:C43"/>
    <mergeCell ref="C24:D24"/>
    <mergeCell ref="C25:D25"/>
    <mergeCell ref="C26:D26"/>
    <mergeCell ref="C27:D27"/>
    <mergeCell ref="C28:D28"/>
    <mergeCell ref="C29:D29"/>
    <mergeCell ref="B1:D1"/>
    <mergeCell ref="B2:F2"/>
    <mergeCell ref="C3:D3"/>
    <mergeCell ref="B4:F4"/>
    <mergeCell ref="C5:D5"/>
    <mergeCell ref="B6:F6"/>
  </mergeCells>
  <printOptions/>
  <pageMargins left="0.45" right="0.787401575" top="0.59" bottom="0.77" header="0.4" footer="0.33"/>
  <pageSetup horizontalDpi="300" verticalDpi="300" orientation="portrait" paperSize="9" scale="110" r:id="rId3"/>
  <headerFooter alignWithMargins="0">
    <oddHeader xml:space="preserve">&amp;C </oddHeader>
    <oddFooter>&amp;CErstellt von Boesch Walter &amp;D&amp;RSeite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Boesch Walter</dc:creator>
  <cp:keywords/>
  <dc:description/>
  <cp:lastModifiedBy>Marcel Paa</cp:lastModifiedBy>
  <cp:lastPrinted>2009-03-18T08:28:03Z</cp:lastPrinted>
  <dcterms:created xsi:type="dcterms:W3CDTF">1998-09-02T07:52:10Z</dcterms:created>
  <dcterms:modified xsi:type="dcterms:W3CDTF">2017-04-24T11:16:26Z</dcterms:modified>
  <cp:category/>
  <cp:version/>
  <cp:contentType/>
  <cp:contentStatus/>
</cp:coreProperties>
</file>